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85" windowWidth="28455" windowHeight="14505"/>
  </bookViews>
  <sheets>
    <sheet name="Rekapitulace stavby" sheetId="1" r:id="rId1"/>
    <sheet name="01 - Uznatelné náklady" sheetId="2" r:id="rId2"/>
    <sheet name="02 - Neuznatelné náklady" sheetId="3" r:id="rId3"/>
    <sheet name="Pokyny pro vyplnění" sheetId="4" r:id="rId4"/>
  </sheets>
  <definedNames>
    <definedName name="_xlnm._FilterDatabase" localSheetId="1" hidden="1">'01 - Uznatelné náklady'!$C$87:$K$281</definedName>
    <definedName name="_xlnm._FilterDatabase" localSheetId="2" hidden="1">'02 - Neuznatelné náklady'!$C$86:$K$165</definedName>
    <definedName name="_xlnm.Print_Titles" localSheetId="1">'01 - Uznatelné náklady'!$87:$87</definedName>
    <definedName name="_xlnm.Print_Titles" localSheetId="2">'02 - Neuznatelné náklady'!$86:$86</definedName>
    <definedName name="_xlnm.Print_Titles" localSheetId="0">'Rekapitulace stavby'!$49:$49</definedName>
    <definedName name="_xlnm.Print_Area" localSheetId="1">'01 - Uznatelné náklady'!$C$4:$J$36,'01 - Uznatelné náklady'!$C$42:$J$69,'01 - Uznatelné náklady'!$C$75:$K$281</definedName>
    <definedName name="_xlnm.Print_Area" localSheetId="2">'02 - Neuznatelné náklady'!$C$4:$J$36,'02 - Neuznatelné náklady'!$C$42:$J$68,'02 - Neuznatelné náklady'!$C$74:$K$165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25725"/>
</workbook>
</file>

<file path=xl/calcChain.xml><?xml version="1.0" encoding="utf-8"?>
<calcChain xmlns="http://schemas.openxmlformats.org/spreadsheetml/2006/main">
  <c r="AY53" i="1"/>
  <c r="AX53"/>
  <c r="BI165" i="3"/>
  <c r="BH165"/>
  <c r="BG165"/>
  <c r="BF165"/>
  <c r="T165"/>
  <c r="T164" s="1"/>
  <c r="T163" s="1"/>
  <c r="R165"/>
  <c r="R164" s="1"/>
  <c r="R163" s="1"/>
  <c r="P165"/>
  <c r="P164" s="1"/>
  <c r="P163" s="1"/>
  <c r="BK165"/>
  <c r="BK164" s="1"/>
  <c r="J165"/>
  <c r="BE165" s="1"/>
  <c r="BI162"/>
  <c r="BH162"/>
  <c r="BG162"/>
  <c r="BF162"/>
  <c r="BE162"/>
  <c r="T162"/>
  <c r="T161" s="1"/>
  <c r="R162"/>
  <c r="R161" s="1"/>
  <c r="P162"/>
  <c r="P161" s="1"/>
  <c r="BK162"/>
  <c r="BK161" s="1"/>
  <c r="J161" s="1"/>
  <c r="J65" s="1"/>
  <c r="J162"/>
  <c r="BI160"/>
  <c r="BH160"/>
  <c r="BG160"/>
  <c r="BF160"/>
  <c r="T160"/>
  <c r="R160"/>
  <c r="P160"/>
  <c r="BK160"/>
  <c r="J160"/>
  <c r="BE160" s="1"/>
  <c r="BI159"/>
  <c r="BH159"/>
  <c r="BG159"/>
  <c r="BF159"/>
  <c r="BE159"/>
  <c r="T159"/>
  <c r="R159"/>
  <c r="P159"/>
  <c r="BK159"/>
  <c r="J159"/>
  <c r="BI158"/>
  <c r="BH158"/>
  <c r="BG158"/>
  <c r="BF158"/>
  <c r="T158"/>
  <c r="R158"/>
  <c r="P158"/>
  <c r="BK158"/>
  <c r="J158"/>
  <c r="BE158" s="1"/>
  <c r="BI156"/>
  <c r="BH156"/>
  <c r="BG156"/>
  <c r="BF156"/>
  <c r="BE156"/>
  <c r="T156"/>
  <c r="R156"/>
  <c r="P156"/>
  <c r="BK156"/>
  <c r="J156"/>
  <c r="BI155"/>
  <c r="BH155"/>
  <c r="BG155"/>
  <c r="BF155"/>
  <c r="T155"/>
  <c r="T154" s="1"/>
  <c r="R155"/>
  <c r="R154" s="1"/>
  <c r="P155"/>
  <c r="P154" s="1"/>
  <c r="BK155"/>
  <c r="BK154" s="1"/>
  <c r="J154" s="1"/>
  <c r="J64" s="1"/>
  <c r="J155"/>
  <c r="BE155" s="1"/>
  <c r="BI153"/>
  <c r="BH153"/>
  <c r="BG153"/>
  <c r="BF153"/>
  <c r="T153"/>
  <c r="R153"/>
  <c r="P153"/>
  <c r="BK153"/>
  <c r="J153"/>
  <c r="BE153" s="1"/>
  <c r="BI152"/>
  <c r="BH152"/>
  <c r="BG152"/>
  <c r="BF152"/>
  <c r="T152"/>
  <c r="T151" s="1"/>
  <c r="R152"/>
  <c r="R151" s="1"/>
  <c r="P152"/>
  <c r="P151" s="1"/>
  <c r="BK152"/>
  <c r="BK151" s="1"/>
  <c r="J151" s="1"/>
  <c r="J63" s="1"/>
  <c r="J152"/>
  <c r="BE152" s="1"/>
  <c r="BI150"/>
  <c r="BH150"/>
  <c r="BG150"/>
  <c r="BF150"/>
  <c r="T150"/>
  <c r="R150"/>
  <c r="P150"/>
  <c r="BK150"/>
  <c r="J150"/>
  <c r="BE150" s="1"/>
  <c r="BI149"/>
  <c r="BH149"/>
  <c r="BG149"/>
  <c r="BF149"/>
  <c r="BE149"/>
  <c r="T149"/>
  <c r="R149"/>
  <c r="P149"/>
  <c r="BK149"/>
  <c r="J149"/>
  <c r="BI148"/>
  <c r="BH148"/>
  <c r="BG148"/>
  <c r="BF148"/>
  <c r="BE148"/>
  <c r="T148"/>
  <c r="R148"/>
  <c r="P148"/>
  <c r="BK148"/>
  <c r="J148"/>
  <c r="BI147"/>
  <c r="BH147"/>
  <c r="BG147"/>
  <c r="BF147"/>
  <c r="BE147"/>
  <c r="T147"/>
  <c r="T146" s="1"/>
  <c r="R147"/>
  <c r="R146" s="1"/>
  <c r="P147"/>
  <c r="P146" s="1"/>
  <c r="BK147"/>
  <c r="BK146" s="1"/>
  <c r="J146" s="1"/>
  <c r="J62" s="1"/>
  <c r="J147"/>
  <c r="BI145"/>
  <c r="BH145"/>
  <c r="BG145"/>
  <c r="BF145"/>
  <c r="T145"/>
  <c r="R145"/>
  <c r="P145"/>
  <c r="BK145"/>
  <c r="J145"/>
  <c r="BE145" s="1"/>
  <c r="BI143"/>
  <c r="BH143"/>
  <c r="BG143"/>
  <c r="BF143"/>
  <c r="T143"/>
  <c r="R143"/>
  <c r="P143"/>
  <c r="BK143"/>
  <c r="J143"/>
  <c r="BE143" s="1"/>
  <c r="BI141"/>
  <c r="BH141"/>
  <c r="BG141"/>
  <c r="BF141"/>
  <c r="T141"/>
  <c r="R141"/>
  <c r="P141"/>
  <c r="BK141"/>
  <c r="J141"/>
  <c r="BE141" s="1"/>
  <c r="BI140"/>
  <c r="BH140"/>
  <c r="BG140"/>
  <c r="BF140"/>
  <c r="T140"/>
  <c r="R140"/>
  <c r="P140"/>
  <c r="BK140"/>
  <c r="J140"/>
  <c r="BE140" s="1"/>
  <c r="BI139"/>
  <c r="BH139"/>
  <c r="BG139"/>
  <c r="BF139"/>
  <c r="T139"/>
  <c r="T138" s="1"/>
  <c r="R139"/>
  <c r="R138" s="1"/>
  <c r="P139"/>
  <c r="P138" s="1"/>
  <c r="BK139"/>
  <c r="BK138" s="1"/>
  <c r="J138" s="1"/>
  <c r="J61" s="1"/>
  <c r="J139"/>
  <c r="BE139" s="1"/>
  <c r="BI137"/>
  <c r="BH137"/>
  <c r="BG137"/>
  <c r="BF137"/>
  <c r="T137"/>
  <c r="R137"/>
  <c r="P137"/>
  <c r="BK137"/>
  <c r="J137"/>
  <c r="BE137" s="1"/>
  <c r="BI135"/>
  <c r="BH135"/>
  <c r="BG135"/>
  <c r="BF135"/>
  <c r="BE135"/>
  <c r="T135"/>
  <c r="R135"/>
  <c r="P135"/>
  <c r="BK135"/>
  <c r="J135"/>
  <c r="BI134"/>
  <c r="BH134"/>
  <c r="BG134"/>
  <c r="BF134"/>
  <c r="T134"/>
  <c r="R134"/>
  <c r="P134"/>
  <c r="BK134"/>
  <c r="J134"/>
  <c r="BE134" s="1"/>
  <c r="BI133"/>
  <c r="BH133"/>
  <c r="BG133"/>
  <c r="BF133"/>
  <c r="BE133"/>
  <c r="T133"/>
  <c r="T132" s="1"/>
  <c r="R133"/>
  <c r="R132" s="1"/>
  <c r="P133"/>
  <c r="P132" s="1"/>
  <c r="BK133"/>
  <c r="BK132" s="1"/>
  <c r="J132" s="1"/>
  <c r="J60" s="1"/>
  <c r="J133"/>
  <c r="BI130"/>
  <c r="BH130"/>
  <c r="BG130"/>
  <c r="BF130"/>
  <c r="T130"/>
  <c r="T129" s="1"/>
  <c r="R130"/>
  <c r="R129" s="1"/>
  <c r="P130"/>
  <c r="P129" s="1"/>
  <c r="BK130"/>
  <c r="BK129" s="1"/>
  <c r="J129" s="1"/>
  <c r="J59" s="1"/>
  <c r="J130"/>
  <c r="BE130" s="1"/>
  <c r="BI128"/>
  <c r="BH128"/>
  <c r="BG128"/>
  <c r="BF128"/>
  <c r="BE128"/>
  <c r="T128"/>
  <c r="R128"/>
  <c r="P128"/>
  <c r="BK128"/>
  <c r="J128"/>
  <c r="BI126"/>
  <c r="BH126"/>
  <c r="BG126"/>
  <c r="BF126"/>
  <c r="BE126"/>
  <c r="T126"/>
  <c r="R126"/>
  <c r="P126"/>
  <c r="BK126"/>
  <c r="J126"/>
  <c r="BI122"/>
  <c r="BH122"/>
  <c r="BG122"/>
  <c r="BF122"/>
  <c r="BE122"/>
  <c r="T122"/>
  <c r="R122"/>
  <c r="P122"/>
  <c r="BK122"/>
  <c r="J122"/>
  <c r="BI120"/>
  <c r="BH120"/>
  <c r="BG120"/>
  <c r="BF120"/>
  <c r="BE120"/>
  <c r="T120"/>
  <c r="R120"/>
  <c r="P120"/>
  <c r="BK120"/>
  <c r="J120"/>
  <c r="BI115"/>
  <c r="BH115"/>
  <c r="BG115"/>
  <c r="BF115"/>
  <c r="BE115"/>
  <c r="T115"/>
  <c r="R115"/>
  <c r="P115"/>
  <c r="BK115"/>
  <c r="J115"/>
  <c r="BI113"/>
  <c r="BH113"/>
  <c r="BG113"/>
  <c r="BF113"/>
  <c r="BE113"/>
  <c r="T113"/>
  <c r="R113"/>
  <c r="P113"/>
  <c r="BK113"/>
  <c r="J113"/>
  <c r="BI111"/>
  <c r="BH111"/>
  <c r="BG111"/>
  <c r="BF111"/>
  <c r="BE111"/>
  <c r="T111"/>
  <c r="R111"/>
  <c r="P111"/>
  <c r="BK111"/>
  <c r="J111"/>
  <c r="BI110"/>
  <c r="BH110"/>
  <c r="BG110"/>
  <c r="BF110"/>
  <c r="BE110"/>
  <c r="T110"/>
  <c r="R110"/>
  <c r="P110"/>
  <c r="BK110"/>
  <c r="J110"/>
  <c r="BI108"/>
  <c r="BH108"/>
  <c r="BG108"/>
  <c r="BF108"/>
  <c r="BE108"/>
  <c r="T108"/>
  <c r="R108"/>
  <c r="P108"/>
  <c r="BK108"/>
  <c r="J108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2"/>
  <c r="BH102"/>
  <c r="BG102"/>
  <c r="BF102"/>
  <c r="BE102"/>
  <c r="T102"/>
  <c r="R102"/>
  <c r="P102"/>
  <c r="BK102"/>
  <c r="J102"/>
  <c r="BI100"/>
  <c r="BH100"/>
  <c r="BG100"/>
  <c r="BF100"/>
  <c r="BE100"/>
  <c r="T100"/>
  <c r="R100"/>
  <c r="P100"/>
  <c r="BK100"/>
  <c r="J100"/>
  <c r="BI97"/>
  <c r="BH97"/>
  <c r="BG97"/>
  <c r="BF97"/>
  <c r="BE97"/>
  <c r="T97"/>
  <c r="R97"/>
  <c r="P97"/>
  <c r="BK97"/>
  <c r="J97"/>
  <c r="BI93"/>
  <c r="BH93"/>
  <c r="BG93"/>
  <c r="BF93"/>
  <c r="BE93"/>
  <c r="T93"/>
  <c r="R93"/>
  <c r="P93"/>
  <c r="BK93"/>
  <c r="J93"/>
  <c r="BI91"/>
  <c r="BH91"/>
  <c r="BG91"/>
  <c r="BF91"/>
  <c r="BE91"/>
  <c r="T91"/>
  <c r="R91"/>
  <c r="P91"/>
  <c r="BK91"/>
  <c r="J91"/>
  <c r="BI90"/>
  <c r="F34" s="1"/>
  <c r="BD53" i="1" s="1"/>
  <c r="BH90" i="3"/>
  <c r="F33" s="1"/>
  <c r="BC53" i="1" s="1"/>
  <c r="BG90" i="3"/>
  <c r="F32" s="1"/>
  <c r="BB53" i="1" s="1"/>
  <c r="BF90" i="3"/>
  <c r="F31" s="1"/>
  <c r="BA53" i="1" s="1"/>
  <c r="BE90" i="3"/>
  <c r="F30" s="1"/>
  <c r="AZ53" i="1" s="1"/>
  <c r="T90" i="3"/>
  <c r="T89" s="1"/>
  <c r="T88" s="1"/>
  <c r="T87" s="1"/>
  <c r="R90"/>
  <c r="R89" s="1"/>
  <c r="R88" s="1"/>
  <c r="R87" s="1"/>
  <c r="P90"/>
  <c r="P89" s="1"/>
  <c r="P88" s="1"/>
  <c r="P87" s="1"/>
  <c r="AU53" i="1" s="1"/>
  <c r="BK90" i="3"/>
  <c r="BK89" s="1"/>
  <c r="J90"/>
  <c r="J83"/>
  <c r="F83"/>
  <c r="F81"/>
  <c r="E79"/>
  <c r="E77"/>
  <c r="J51"/>
  <c r="F51"/>
  <c r="F49"/>
  <c r="E47"/>
  <c r="J18"/>
  <c r="E18"/>
  <c r="F84" s="1"/>
  <c r="J17"/>
  <c r="J12"/>
  <c r="J81" s="1"/>
  <c r="E7"/>
  <c r="E45" s="1"/>
  <c r="BK280" i="2"/>
  <c r="J280" s="1"/>
  <c r="J68" s="1"/>
  <c r="AY52" i="1"/>
  <c r="AX52"/>
  <c r="BI281" i="2"/>
  <c r="BH281"/>
  <c r="BG281"/>
  <c r="BF281"/>
  <c r="T281"/>
  <c r="T280" s="1"/>
  <c r="R281"/>
  <c r="R280" s="1"/>
  <c r="P281"/>
  <c r="P280" s="1"/>
  <c r="BK281"/>
  <c r="J281"/>
  <c r="BE281" s="1"/>
  <c r="BI279"/>
  <c r="BH279"/>
  <c r="BG279"/>
  <c r="BF279"/>
  <c r="BE279"/>
  <c r="T279"/>
  <c r="R279"/>
  <c r="P279"/>
  <c r="BK279"/>
  <c r="J279"/>
  <c r="BI278"/>
  <c r="BH278"/>
  <c r="BG278"/>
  <c r="BF278"/>
  <c r="BE278"/>
  <c r="T278"/>
  <c r="R278"/>
  <c r="P278"/>
  <c r="BK278"/>
  <c r="J278"/>
  <c r="BI277"/>
  <c r="BH277"/>
  <c r="BG277"/>
  <c r="BF277"/>
  <c r="BE277"/>
  <c r="T277"/>
  <c r="T276" s="1"/>
  <c r="R277"/>
  <c r="R276" s="1"/>
  <c r="P277"/>
  <c r="P276" s="1"/>
  <c r="BK277"/>
  <c r="BK276" s="1"/>
  <c r="J276" s="1"/>
  <c r="J67" s="1"/>
  <c r="J277"/>
  <c r="BI275"/>
  <c r="BH275"/>
  <c r="BG275"/>
  <c r="BF275"/>
  <c r="T275"/>
  <c r="T274" s="1"/>
  <c r="R275"/>
  <c r="R274" s="1"/>
  <c r="R273" s="1"/>
  <c r="P275"/>
  <c r="P274" s="1"/>
  <c r="P273" s="1"/>
  <c r="BK275"/>
  <c r="BK274" s="1"/>
  <c r="J275"/>
  <c r="BE275" s="1"/>
  <c r="BI272"/>
  <c r="BH272"/>
  <c r="BG272"/>
  <c r="BF272"/>
  <c r="T272"/>
  <c r="T271" s="1"/>
  <c r="R272"/>
  <c r="R271" s="1"/>
  <c r="P272"/>
  <c r="P271" s="1"/>
  <c r="BK272"/>
  <c r="BK271" s="1"/>
  <c r="J271" s="1"/>
  <c r="J64" s="1"/>
  <c r="J272"/>
  <c r="BE272" s="1"/>
  <c r="BI270"/>
  <c r="BH270"/>
  <c r="BG270"/>
  <c r="BF270"/>
  <c r="BE270"/>
  <c r="T270"/>
  <c r="R270"/>
  <c r="P270"/>
  <c r="BK270"/>
  <c r="J270"/>
  <c r="BI268"/>
  <c r="BH268"/>
  <c r="BG268"/>
  <c r="BF268"/>
  <c r="BE268"/>
  <c r="T268"/>
  <c r="R268"/>
  <c r="P268"/>
  <c r="BK268"/>
  <c r="J268"/>
  <c r="BI267"/>
  <c r="BH267"/>
  <c r="BG267"/>
  <c r="BF267"/>
  <c r="BE267"/>
  <c r="T267"/>
  <c r="R267"/>
  <c r="P267"/>
  <c r="BK267"/>
  <c r="J267"/>
  <c r="BI266"/>
  <c r="BH266"/>
  <c r="BG266"/>
  <c r="BF266"/>
  <c r="BE266"/>
  <c r="T266"/>
  <c r="R266"/>
  <c r="P266"/>
  <c r="BK266"/>
  <c r="J266"/>
  <c r="BI264"/>
  <c r="BH264"/>
  <c r="BG264"/>
  <c r="BF264"/>
  <c r="BE264"/>
  <c r="T264"/>
  <c r="R264"/>
  <c r="P264"/>
  <c r="BK264"/>
  <c r="J264"/>
  <c r="BI263"/>
  <c r="BH263"/>
  <c r="BG263"/>
  <c r="BF263"/>
  <c r="BE263"/>
  <c r="T263"/>
  <c r="R263"/>
  <c r="P263"/>
  <c r="BK263"/>
  <c r="J263"/>
  <c r="BI261"/>
  <c r="BH261"/>
  <c r="BG261"/>
  <c r="BF261"/>
  <c r="BE261"/>
  <c r="T261"/>
  <c r="R261"/>
  <c r="P261"/>
  <c r="BK261"/>
  <c r="J261"/>
  <c r="BI259"/>
  <c r="BH259"/>
  <c r="BG259"/>
  <c r="BF259"/>
  <c r="BE259"/>
  <c r="T259"/>
  <c r="T258" s="1"/>
  <c r="R259"/>
  <c r="R258" s="1"/>
  <c r="P259"/>
  <c r="P258" s="1"/>
  <c r="BK259"/>
  <c r="BK258" s="1"/>
  <c r="J258" s="1"/>
  <c r="J63" s="1"/>
  <c r="J259"/>
  <c r="BI254"/>
  <c r="BH254"/>
  <c r="BG254"/>
  <c r="BF254"/>
  <c r="T254"/>
  <c r="R254"/>
  <c r="P254"/>
  <c r="BK254"/>
  <c r="J254"/>
  <c r="BE254" s="1"/>
  <c r="BI252"/>
  <c r="BH252"/>
  <c r="BG252"/>
  <c r="BF252"/>
  <c r="T252"/>
  <c r="R252"/>
  <c r="P252"/>
  <c r="BK252"/>
  <c r="J252"/>
  <c r="BE252" s="1"/>
  <c r="BI251"/>
  <c r="BH251"/>
  <c r="BG251"/>
  <c r="BF251"/>
  <c r="T251"/>
  <c r="R251"/>
  <c r="P251"/>
  <c r="BK251"/>
  <c r="J251"/>
  <c r="BE251" s="1"/>
  <c r="BI250"/>
  <c r="BH250"/>
  <c r="BG250"/>
  <c r="BF250"/>
  <c r="T250"/>
  <c r="R250"/>
  <c r="P250"/>
  <c r="BK250"/>
  <c r="J250"/>
  <c r="BE250" s="1"/>
  <c r="BI248"/>
  <c r="BH248"/>
  <c r="BG248"/>
  <c r="BF248"/>
  <c r="T248"/>
  <c r="R248"/>
  <c r="P248"/>
  <c r="BK248"/>
  <c r="J248"/>
  <c r="BE248" s="1"/>
  <c r="BI246"/>
  <c r="BH246"/>
  <c r="BG246"/>
  <c r="BF246"/>
  <c r="T246"/>
  <c r="R246"/>
  <c r="P246"/>
  <c r="BK246"/>
  <c r="J246"/>
  <c r="BE246" s="1"/>
  <c r="BI241"/>
  <c r="BH241"/>
  <c r="BG241"/>
  <c r="BF241"/>
  <c r="T241"/>
  <c r="R241"/>
  <c r="P241"/>
  <c r="BK241"/>
  <c r="J241"/>
  <c r="BE241" s="1"/>
  <c r="BI239"/>
  <c r="BH239"/>
  <c r="BG239"/>
  <c r="BF239"/>
  <c r="T239"/>
  <c r="R239"/>
  <c r="P239"/>
  <c r="BK239"/>
  <c r="J239"/>
  <c r="BE239" s="1"/>
  <c r="BI237"/>
  <c r="BH237"/>
  <c r="BG237"/>
  <c r="BF237"/>
  <c r="T237"/>
  <c r="R237"/>
  <c r="P237"/>
  <c r="BK237"/>
  <c r="J237"/>
  <c r="BE237" s="1"/>
  <c r="BI235"/>
  <c r="BH235"/>
  <c r="BG235"/>
  <c r="BF235"/>
  <c r="T235"/>
  <c r="T234" s="1"/>
  <c r="R235"/>
  <c r="R234" s="1"/>
  <c r="P235"/>
  <c r="P234" s="1"/>
  <c r="BK235"/>
  <c r="BK234" s="1"/>
  <c r="J234" s="1"/>
  <c r="J62" s="1"/>
  <c r="J235"/>
  <c r="BE235" s="1"/>
  <c r="BI233"/>
  <c r="BH233"/>
  <c r="BG233"/>
  <c r="BF233"/>
  <c r="BE233"/>
  <c r="T233"/>
  <c r="R233"/>
  <c r="P233"/>
  <c r="BK233"/>
  <c r="J233"/>
  <c r="BI232"/>
  <c r="BH232"/>
  <c r="BG232"/>
  <c r="BF232"/>
  <c r="BE232"/>
  <c r="T232"/>
  <c r="R232"/>
  <c r="P232"/>
  <c r="BK232"/>
  <c r="J232"/>
  <c r="BI231"/>
  <c r="BH231"/>
  <c r="BG231"/>
  <c r="BF231"/>
  <c r="BE231"/>
  <c r="T231"/>
  <c r="R231"/>
  <c r="P231"/>
  <c r="BK231"/>
  <c r="J231"/>
  <c r="BI230"/>
  <c r="BH230"/>
  <c r="BG230"/>
  <c r="BF230"/>
  <c r="BE230"/>
  <c r="T230"/>
  <c r="R230"/>
  <c r="P230"/>
  <c r="BK230"/>
  <c r="J230"/>
  <c r="BI229"/>
  <c r="BH229"/>
  <c r="BG229"/>
  <c r="BF229"/>
  <c r="BE229"/>
  <c r="T229"/>
  <c r="R229"/>
  <c r="P229"/>
  <c r="BK229"/>
  <c r="J229"/>
  <c r="BI228"/>
  <c r="BH228"/>
  <c r="BG228"/>
  <c r="BF228"/>
  <c r="BE228"/>
  <c r="T228"/>
  <c r="R228"/>
  <c r="P228"/>
  <c r="BK228"/>
  <c r="J228"/>
  <c r="BI227"/>
  <c r="BH227"/>
  <c r="BG227"/>
  <c r="BF227"/>
  <c r="BE227"/>
  <c r="T227"/>
  <c r="R227"/>
  <c r="P227"/>
  <c r="BK227"/>
  <c r="J227"/>
  <c r="BI226"/>
  <c r="BH226"/>
  <c r="BG226"/>
  <c r="BF226"/>
  <c r="BE226"/>
  <c r="T226"/>
  <c r="R226"/>
  <c r="P226"/>
  <c r="BK226"/>
  <c r="J226"/>
  <c r="BI225"/>
  <c r="BH225"/>
  <c r="BG225"/>
  <c r="BF225"/>
  <c r="BE225"/>
  <c r="T225"/>
  <c r="R225"/>
  <c r="P225"/>
  <c r="BK225"/>
  <c r="J225"/>
  <c r="BI224"/>
  <c r="BH224"/>
  <c r="BG224"/>
  <c r="BF224"/>
  <c r="BE224"/>
  <c r="T224"/>
  <c r="R224"/>
  <c r="P224"/>
  <c r="BK224"/>
  <c r="J224"/>
  <c r="BI223"/>
  <c r="BH223"/>
  <c r="BG223"/>
  <c r="BF223"/>
  <c r="BE223"/>
  <c r="T223"/>
  <c r="R223"/>
  <c r="P223"/>
  <c r="BK223"/>
  <c r="J223"/>
  <c r="BI222"/>
  <c r="BH222"/>
  <c r="BG222"/>
  <c r="BF222"/>
  <c r="BE222"/>
  <c r="T222"/>
  <c r="T221" s="1"/>
  <c r="R222"/>
  <c r="R221" s="1"/>
  <c r="P222"/>
  <c r="P221" s="1"/>
  <c r="BK222"/>
  <c r="BK221" s="1"/>
  <c r="J221" s="1"/>
  <c r="J61" s="1"/>
  <c r="J222"/>
  <c r="BI220"/>
  <c r="BH220"/>
  <c r="BG220"/>
  <c r="BF220"/>
  <c r="T220"/>
  <c r="R220"/>
  <c r="P220"/>
  <c r="BK220"/>
  <c r="J220"/>
  <c r="BE220" s="1"/>
  <c r="BI218"/>
  <c r="BH218"/>
  <c r="BG218"/>
  <c r="BF218"/>
  <c r="T218"/>
  <c r="R218"/>
  <c r="P218"/>
  <c r="BK218"/>
  <c r="J218"/>
  <c r="BE218" s="1"/>
  <c r="BI216"/>
  <c r="BH216"/>
  <c r="BG216"/>
  <c r="BF216"/>
  <c r="T216"/>
  <c r="R216"/>
  <c r="P216"/>
  <c r="BK216"/>
  <c r="J216"/>
  <c r="BE216" s="1"/>
  <c r="BI214"/>
  <c r="BH214"/>
  <c r="BG214"/>
  <c r="BF214"/>
  <c r="T214"/>
  <c r="R214"/>
  <c r="P214"/>
  <c r="BK214"/>
  <c r="J214"/>
  <c r="BE214" s="1"/>
  <c r="BI208"/>
  <c r="BH208"/>
  <c r="BG208"/>
  <c r="BF208"/>
  <c r="T208"/>
  <c r="R208"/>
  <c r="P208"/>
  <c r="BK208"/>
  <c r="J208"/>
  <c r="BE208" s="1"/>
  <c r="BI206"/>
  <c r="BH206"/>
  <c r="BG206"/>
  <c r="BF206"/>
  <c r="T206"/>
  <c r="R206"/>
  <c r="P206"/>
  <c r="BK206"/>
  <c r="J206"/>
  <c r="BE206" s="1"/>
  <c r="BI204"/>
  <c r="BH204"/>
  <c r="BG204"/>
  <c r="BF204"/>
  <c r="T204"/>
  <c r="R204"/>
  <c r="P204"/>
  <c r="BK204"/>
  <c r="J204"/>
  <c r="BE204" s="1"/>
  <c r="BI202"/>
  <c r="BH202"/>
  <c r="BG202"/>
  <c r="BF202"/>
  <c r="T202"/>
  <c r="R202"/>
  <c r="P202"/>
  <c r="BK202"/>
  <c r="J202"/>
  <c r="BE202" s="1"/>
  <c r="BI196"/>
  <c r="BH196"/>
  <c r="BG196"/>
  <c r="BF196"/>
  <c r="T196"/>
  <c r="R196"/>
  <c r="P196"/>
  <c r="BK196"/>
  <c r="J196"/>
  <c r="BE196" s="1"/>
  <c r="BI194"/>
  <c r="BH194"/>
  <c r="BG194"/>
  <c r="BF194"/>
  <c r="T194"/>
  <c r="R194"/>
  <c r="P194"/>
  <c r="BK194"/>
  <c r="J194"/>
  <c r="BE194" s="1"/>
  <c r="BI192"/>
  <c r="BH192"/>
  <c r="BG192"/>
  <c r="BF192"/>
  <c r="T192"/>
  <c r="R192"/>
  <c r="P192"/>
  <c r="BK192"/>
  <c r="J192"/>
  <c r="BE192" s="1"/>
  <c r="BI190"/>
  <c r="BH190"/>
  <c r="BG190"/>
  <c r="BF190"/>
  <c r="T190"/>
  <c r="R190"/>
  <c r="P190"/>
  <c r="BK190"/>
  <c r="J190"/>
  <c r="BE190" s="1"/>
  <c r="BI188"/>
  <c r="BH188"/>
  <c r="BG188"/>
  <c r="BF188"/>
  <c r="T188"/>
  <c r="R188"/>
  <c r="P188"/>
  <c r="BK188"/>
  <c r="J188"/>
  <c r="BE188" s="1"/>
  <c r="BI186"/>
  <c r="BH186"/>
  <c r="BG186"/>
  <c r="BF186"/>
  <c r="T186"/>
  <c r="R186"/>
  <c r="P186"/>
  <c r="BK186"/>
  <c r="J186"/>
  <c r="BE186" s="1"/>
  <c r="BI184"/>
  <c r="BH184"/>
  <c r="BG184"/>
  <c r="BF184"/>
  <c r="T184"/>
  <c r="R184"/>
  <c r="P184"/>
  <c r="BK184"/>
  <c r="J184"/>
  <c r="BE184" s="1"/>
  <c r="BI182"/>
  <c r="BH182"/>
  <c r="BG182"/>
  <c r="BF182"/>
  <c r="T182"/>
  <c r="R182"/>
  <c r="P182"/>
  <c r="BK182"/>
  <c r="J182"/>
  <c r="BE182" s="1"/>
  <c r="BI177"/>
  <c r="BH177"/>
  <c r="BG177"/>
  <c r="BF177"/>
  <c r="T177"/>
  <c r="R177"/>
  <c r="P177"/>
  <c r="BK177"/>
  <c r="J177"/>
  <c r="BE177" s="1"/>
  <c r="BI175"/>
  <c r="BH175"/>
  <c r="BG175"/>
  <c r="BF175"/>
  <c r="T175"/>
  <c r="T174" s="1"/>
  <c r="R175"/>
  <c r="R174" s="1"/>
  <c r="P175"/>
  <c r="P174" s="1"/>
  <c r="BK175"/>
  <c r="BK174" s="1"/>
  <c r="J174" s="1"/>
  <c r="J60" s="1"/>
  <c r="J175"/>
  <c r="BE175" s="1"/>
  <c r="BI173"/>
  <c r="BH173"/>
  <c r="BG173"/>
  <c r="BF173"/>
  <c r="BE173"/>
  <c r="T173"/>
  <c r="R173"/>
  <c r="P173"/>
  <c r="BK173"/>
  <c r="J173"/>
  <c r="BI171"/>
  <c r="BH171"/>
  <c r="BG171"/>
  <c r="BF171"/>
  <c r="BE171"/>
  <c r="T171"/>
  <c r="R171"/>
  <c r="P171"/>
  <c r="BK171"/>
  <c r="J171"/>
  <c r="BI169"/>
  <c r="BH169"/>
  <c r="BG169"/>
  <c r="BF169"/>
  <c r="BE169"/>
  <c r="T169"/>
  <c r="R169"/>
  <c r="P169"/>
  <c r="BK169"/>
  <c r="J169"/>
  <c r="BI167"/>
  <c r="BH167"/>
  <c r="BG167"/>
  <c r="BF167"/>
  <c r="BE167"/>
  <c r="T167"/>
  <c r="T166" s="1"/>
  <c r="R167"/>
  <c r="R166" s="1"/>
  <c r="P167"/>
  <c r="P166" s="1"/>
  <c r="BK167"/>
  <c r="BK166" s="1"/>
  <c r="J166" s="1"/>
  <c r="J59" s="1"/>
  <c r="J167"/>
  <c r="BI165"/>
  <c r="BH165"/>
  <c r="BG165"/>
  <c r="BF165"/>
  <c r="T165"/>
  <c r="R165"/>
  <c r="P165"/>
  <c r="BK165"/>
  <c r="J165"/>
  <c r="BE165" s="1"/>
  <c r="BI164"/>
  <c r="BH164"/>
  <c r="BG164"/>
  <c r="BF164"/>
  <c r="T164"/>
  <c r="R164"/>
  <c r="P164"/>
  <c r="BK164"/>
  <c r="J164"/>
  <c r="BE164" s="1"/>
  <c r="BI162"/>
  <c r="BH162"/>
  <c r="BG162"/>
  <c r="BF162"/>
  <c r="T162"/>
  <c r="R162"/>
  <c r="P162"/>
  <c r="BK162"/>
  <c r="J162"/>
  <c r="BE162" s="1"/>
  <c r="BI161"/>
  <c r="BH161"/>
  <c r="BG161"/>
  <c r="BF161"/>
  <c r="T161"/>
  <c r="R161"/>
  <c r="P161"/>
  <c r="BK161"/>
  <c r="J161"/>
  <c r="BE161" s="1"/>
  <c r="BI159"/>
  <c r="BH159"/>
  <c r="BG159"/>
  <c r="BF159"/>
  <c r="T159"/>
  <c r="R159"/>
  <c r="P159"/>
  <c r="BK159"/>
  <c r="J159"/>
  <c r="BE159" s="1"/>
  <c r="BI158"/>
  <c r="BH158"/>
  <c r="BG158"/>
  <c r="BF158"/>
  <c r="T158"/>
  <c r="R158"/>
  <c r="P158"/>
  <c r="BK158"/>
  <c r="J158"/>
  <c r="BE158" s="1"/>
  <c r="BI156"/>
  <c r="BH156"/>
  <c r="BG156"/>
  <c r="BF156"/>
  <c r="T156"/>
  <c r="R156"/>
  <c r="P156"/>
  <c r="BK156"/>
  <c r="J156"/>
  <c r="BE156" s="1"/>
  <c r="BI152"/>
  <c r="BH152"/>
  <c r="BG152"/>
  <c r="BF152"/>
  <c r="T152"/>
  <c r="R152"/>
  <c r="P152"/>
  <c r="BK152"/>
  <c r="J152"/>
  <c r="BE152" s="1"/>
  <c r="BI150"/>
  <c r="BH150"/>
  <c r="BG150"/>
  <c r="BF150"/>
  <c r="T150"/>
  <c r="R150"/>
  <c r="P150"/>
  <c r="BK150"/>
  <c r="J150"/>
  <c r="BE150" s="1"/>
  <c r="BI148"/>
  <c r="BH148"/>
  <c r="BG148"/>
  <c r="BF148"/>
  <c r="BE148"/>
  <c r="T148"/>
  <c r="R148"/>
  <c r="P148"/>
  <c r="BK148"/>
  <c r="J148"/>
  <c r="BI146"/>
  <c r="BH146"/>
  <c r="BG146"/>
  <c r="BF146"/>
  <c r="BE146"/>
  <c r="T146"/>
  <c r="R146"/>
  <c r="P146"/>
  <c r="BK146"/>
  <c r="J146"/>
  <c r="BI144"/>
  <c r="BH144"/>
  <c r="BG144"/>
  <c r="BF144"/>
  <c r="BE144"/>
  <c r="T144"/>
  <c r="R144"/>
  <c r="P144"/>
  <c r="BK144"/>
  <c r="J144"/>
  <c r="BI140"/>
  <c r="BH140"/>
  <c r="BG140"/>
  <c r="BF140"/>
  <c r="BE140"/>
  <c r="T140"/>
  <c r="R140"/>
  <c r="P140"/>
  <c r="BK140"/>
  <c r="J140"/>
  <c r="BI138"/>
  <c r="BH138"/>
  <c r="BG138"/>
  <c r="BF138"/>
  <c r="BE138"/>
  <c r="T138"/>
  <c r="R138"/>
  <c r="P138"/>
  <c r="BK138"/>
  <c r="J138"/>
  <c r="BI135"/>
  <c r="BH135"/>
  <c r="BG135"/>
  <c r="BF135"/>
  <c r="BE135"/>
  <c r="T135"/>
  <c r="R135"/>
  <c r="P135"/>
  <c r="BK135"/>
  <c r="J135"/>
  <c r="BI131"/>
  <c r="BH131"/>
  <c r="BG131"/>
  <c r="BF131"/>
  <c r="BE131"/>
  <c r="T131"/>
  <c r="R131"/>
  <c r="P131"/>
  <c r="BK131"/>
  <c r="J131"/>
  <c r="BI125"/>
  <c r="BH125"/>
  <c r="BG125"/>
  <c r="BF125"/>
  <c r="BE125"/>
  <c r="T125"/>
  <c r="R125"/>
  <c r="P125"/>
  <c r="BK125"/>
  <c r="J125"/>
  <c r="BI123"/>
  <c r="BH123"/>
  <c r="BG123"/>
  <c r="BF123"/>
  <c r="BE123"/>
  <c r="T123"/>
  <c r="R123"/>
  <c r="P123"/>
  <c r="BK123"/>
  <c r="J123"/>
  <c r="BI122"/>
  <c r="BH122"/>
  <c r="BG122"/>
  <c r="BF122"/>
  <c r="BE122"/>
  <c r="T122"/>
  <c r="R122"/>
  <c r="P122"/>
  <c r="BK122"/>
  <c r="J122"/>
  <c r="BI119"/>
  <c r="BH119"/>
  <c r="BG119"/>
  <c r="BF119"/>
  <c r="BE119"/>
  <c r="T119"/>
  <c r="R119"/>
  <c r="P119"/>
  <c r="BK119"/>
  <c r="J119"/>
  <c r="BI117"/>
  <c r="BH117"/>
  <c r="BG117"/>
  <c r="BF117"/>
  <c r="BE117"/>
  <c r="T117"/>
  <c r="R117"/>
  <c r="P117"/>
  <c r="BK117"/>
  <c r="J117"/>
  <c r="BI114"/>
  <c r="BH114"/>
  <c r="BG114"/>
  <c r="BF114"/>
  <c r="BE114"/>
  <c r="T114"/>
  <c r="R114"/>
  <c r="P114"/>
  <c r="BK114"/>
  <c r="J114"/>
  <c r="BI112"/>
  <c r="BH112"/>
  <c r="BG112"/>
  <c r="BF112"/>
  <c r="BE112"/>
  <c r="T112"/>
  <c r="R112"/>
  <c r="P112"/>
  <c r="BK112"/>
  <c r="J112"/>
  <c r="BI106"/>
  <c r="BH106"/>
  <c r="BG106"/>
  <c r="BF106"/>
  <c r="BE106"/>
  <c r="T106"/>
  <c r="R106"/>
  <c r="P106"/>
  <c r="BK106"/>
  <c r="J106"/>
  <c r="BI104"/>
  <c r="BH104"/>
  <c r="BG104"/>
  <c r="BF104"/>
  <c r="BE104"/>
  <c r="T104"/>
  <c r="R104"/>
  <c r="P104"/>
  <c r="BK104"/>
  <c r="J104"/>
  <c r="BI101"/>
  <c r="BH101"/>
  <c r="BG101"/>
  <c r="BF101"/>
  <c r="BE101"/>
  <c r="T101"/>
  <c r="R101"/>
  <c r="P101"/>
  <c r="BK101"/>
  <c r="J101"/>
  <c r="BI98"/>
  <c r="BH98"/>
  <c r="BG98"/>
  <c r="BF98"/>
  <c r="BE98"/>
  <c r="T98"/>
  <c r="R98"/>
  <c r="P98"/>
  <c r="BK98"/>
  <c r="J98"/>
  <c r="BI97"/>
  <c r="BH97"/>
  <c r="BG97"/>
  <c r="BF97"/>
  <c r="BE97"/>
  <c r="T97"/>
  <c r="R97"/>
  <c r="P97"/>
  <c r="BK97"/>
  <c r="J97"/>
  <c r="BI95"/>
  <c r="BH95"/>
  <c r="BG95"/>
  <c r="BF95"/>
  <c r="BE95"/>
  <c r="T95"/>
  <c r="R95"/>
  <c r="P95"/>
  <c r="BK95"/>
  <c r="J95"/>
  <c r="BI94"/>
  <c r="BH94"/>
  <c r="BG94"/>
  <c r="BF94"/>
  <c r="BE94"/>
  <c r="T94"/>
  <c r="R94"/>
  <c r="P94"/>
  <c r="BK94"/>
  <c r="J94"/>
  <c r="BI93"/>
  <c r="BH93"/>
  <c r="BG93"/>
  <c r="BF93"/>
  <c r="BE93"/>
  <c r="T93"/>
  <c r="R93"/>
  <c r="P93"/>
  <c r="BK93"/>
  <c r="J93"/>
  <c r="BI92"/>
  <c r="BH92"/>
  <c r="BG92"/>
  <c r="BF92"/>
  <c r="BE92"/>
  <c r="T92"/>
  <c r="R92"/>
  <c r="P92"/>
  <c r="BK92"/>
  <c r="J92"/>
  <c r="BI91"/>
  <c r="F34" s="1"/>
  <c r="BD52" i="1" s="1"/>
  <c r="BD51" s="1"/>
  <c r="W30" s="1"/>
  <c r="BH91" i="2"/>
  <c r="F33" s="1"/>
  <c r="BC52" i="1" s="1"/>
  <c r="BC51" s="1"/>
  <c r="BG91" i="2"/>
  <c r="F32" s="1"/>
  <c r="BB52" i="1" s="1"/>
  <c r="BB51" s="1"/>
  <c r="BF91" i="2"/>
  <c r="F31" s="1"/>
  <c r="BA52" i="1" s="1"/>
  <c r="BA51" s="1"/>
  <c r="BE91" i="2"/>
  <c r="F30" s="1"/>
  <c r="AZ52" i="1" s="1"/>
  <c r="AZ51" s="1"/>
  <c r="T91" i="2"/>
  <c r="T90" s="1"/>
  <c r="T89" s="1"/>
  <c r="R91"/>
  <c r="R90" s="1"/>
  <c r="R89" s="1"/>
  <c r="R88" s="1"/>
  <c r="P91"/>
  <c r="P90" s="1"/>
  <c r="P89" s="1"/>
  <c r="P88" s="1"/>
  <c r="AU52" i="1" s="1"/>
  <c r="AU51" s="1"/>
  <c r="BK91" i="2"/>
  <c r="BK90" s="1"/>
  <c r="J91"/>
  <c r="J84"/>
  <c r="F84"/>
  <c r="F82"/>
  <c r="E80"/>
  <c r="E78"/>
  <c r="J51"/>
  <c r="F51"/>
  <c r="F49"/>
  <c r="E47"/>
  <c r="J18"/>
  <c r="E18"/>
  <c r="F85" s="1"/>
  <c r="J17"/>
  <c r="J12"/>
  <c r="J82" s="1"/>
  <c r="E7"/>
  <c r="E45" s="1"/>
  <c r="AS51" i="1"/>
  <c r="L47"/>
  <c r="AM46"/>
  <c r="L46"/>
  <c r="AM44"/>
  <c r="L44"/>
  <c r="L42"/>
  <c r="L41"/>
  <c r="AV51" l="1"/>
  <c r="W26"/>
  <c r="BK89" i="2"/>
  <c r="J90"/>
  <c r="J58" s="1"/>
  <c r="W29" i="1"/>
  <c r="AY51"/>
  <c r="BK88" i="3"/>
  <c r="J89"/>
  <c r="J58" s="1"/>
  <c r="J164"/>
  <c r="J67" s="1"/>
  <c r="BK163"/>
  <c r="J163" s="1"/>
  <c r="J66" s="1"/>
  <c r="T88" i="2"/>
  <c r="AX51" i="1"/>
  <c r="W28"/>
  <c r="BK273" i="2"/>
  <c r="J273" s="1"/>
  <c r="J65" s="1"/>
  <c r="J274"/>
  <c r="J66" s="1"/>
  <c r="W27" i="1"/>
  <c r="AW51"/>
  <c r="AK27" s="1"/>
  <c r="T273" i="2"/>
  <c r="J31"/>
  <c r="AW52" i="1" s="1"/>
  <c r="J31" i="3"/>
  <c r="AW53" i="1" s="1"/>
  <c r="J49" i="2"/>
  <c r="F52"/>
  <c r="J49" i="3"/>
  <c r="J30" i="2"/>
  <c r="AV52" i="1" s="1"/>
  <c r="F52" i="3"/>
  <c r="J30"/>
  <c r="AV53" i="1" s="1"/>
  <c r="BK87" i="3" l="1"/>
  <c r="J87" s="1"/>
  <c r="J88"/>
  <c r="J57" s="1"/>
  <c r="BK88" i="2"/>
  <c r="J88" s="1"/>
  <c r="J89"/>
  <c r="J57" s="1"/>
  <c r="AK26" i="1"/>
  <c r="AT51"/>
  <c r="AT52"/>
  <c r="AT53"/>
  <c r="J56" i="3" l="1"/>
  <c r="J27"/>
  <c r="J56" i="2"/>
  <c r="J27"/>
  <c r="AG52" i="1" l="1"/>
  <c r="J36" i="2"/>
  <c r="AG53" i="1"/>
  <c r="AN53" s="1"/>
  <c r="J36" i="3"/>
  <c r="AG51" i="1" l="1"/>
  <c r="AN52"/>
  <c r="AN51" l="1"/>
  <c r="AK23"/>
  <c r="AK32" s="1"/>
</calcChain>
</file>

<file path=xl/sharedStrings.xml><?xml version="1.0" encoding="utf-8"?>
<sst xmlns="http://schemas.openxmlformats.org/spreadsheetml/2006/main" count="4117" uniqueCount="893">
  <si>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</si>
  <si>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</si>
  <si>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</si>
  <si>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</si>
  <si>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</si>
  <si>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</si>
  <si>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</si>
  <si>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{682df149-6717-43c7-8d65-8d832039cea2}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</si>
  <si>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</si>
  <si>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</si>
  <si>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</si>
  <si>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</si>
  <si>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</si>
  <si>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</si>
  <si>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</si>
  <si>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</si>
  <si>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Stavenik001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</si>
  <si>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</si>
  <si>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</si>
  <si>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Stavba chodníku podél silnice III-4387 v obci Kelči</t>
  </si>
  <si>
    <t>KSO:</t>
  </si>
  <si>
    <t/>
  </si>
  <si>
    <t>CC-CZ:</t>
  </si>
  <si>
    <t>Místo:</t>
  </si>
  <si>
    <t>Kelč</t>
  </si>
  <si>
    <t>Datum:</t>
  </si>
  <si>
    <t>1.11.2017</t>
  </si>
  <si>
    <t>Zadavatel:</t>
  </si>
  <si>
    <t>IČ:</t>
  </si>
  <si>
    <t>Město Kelč</t>
  </si>
  <si>
    <t>DIČ:</t>
  </si>
  <si>
    <t>Uchazeč:</t>
  </si>
  <si>
    <t>Vyplň údaj</t>
  </si>
  <si>
    <t>Projektant:</t>
  </si>
  <si>
    <t>Ing.Dybal Jaromír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</si>
  <si>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</si>
  <si>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</si>
  <si>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</si>
  <si>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</si>
  <si>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</si>
  <si>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</si>
  <si>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</si>
  <si>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</si>
  <si>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</si>
  <si>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</si>
  <si>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</si>
  <si>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</si>
  <si>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</si>
  <si>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</si>
  <si>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</si>
  <si>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</si>
  <si>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</si>
  <si>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</si>
  <si>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</si>
  <si>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</si>
  <si>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</si>
  <si>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</si>
  <si>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</si>
  <si>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</si>
  <si>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</si>
  <si>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</si>
  <si>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</si>
  <si>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</si>
  <si>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</si>
  <si>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</si>
  <si>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</si>
  <si>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</si>
  <si>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</si>
  <si>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</si>
  <si>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</si>
  <si>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</si>
  <si>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</si>
  <si>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</si>
  <si>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</si>
  <si>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</si>
  <si>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</si>
  <si>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</si>
  <si>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</si>
  <si>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</si>
  <si>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</si>
  <si>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{cba8492c-4d1e-4c15-bd3a-78d196dab319}</t>
  </si>
  <si>
    <t>2</t>
  </si>
  <si>
    <t>02</t>
  </si>
  <si>
    <t>Neuznatelné náklady</t>
  </si>
  <si>
    <t>{a7d7020b-5c50-406c-9624-b394651427a3}</t>
  </si>
  <si>
    <t>1) Krycí list soupisu</t>
  </si>
  <si>
    <t>2) Rekapitulace</t>
  </si>
  <si>
    <t>3) Soupis prací</t>
  </si>
  <si>
    <t>Zpět na list:</t>
  </si>
  <si>
    <t>Rekapitulace stavby</t>
  </si>
  <si>
    <t>d</t>
  </si>
  <si>
    <t>177,65</t>
  </si>
  <si>
    <t>d1</t>
  </si>
  <si>
    <t>176,2</t>
  </si>
  <si>
    <t>KRYCÍ LIST SOUPISU</t>
  </si>
  <si>
    <t>d2</t>
  </si>
  <si>
    <t>1,45</t>
  </si>
  <si>
    <t>dl</t>
  </si>
  <si>
    <t>52,9</t>
  </si>
  <si>
    <t>dl2</t>
  </si>
  <si>
    <t>18</t>
  </si>
  <si>
    <t>j</t>
  </si>
  <si>
    <t>21,776</t>
  </si>
  <si>
    <t>Objekt:</t>
  </si>
  <si>
    <t>k1</t>
  </si>
  <si>
    <t>55,5</t>
  </si>
  <si>
    <t>01 - Uznatelné náklady</t>
  </si>
  <si>
    <t>o</t>
  </si>
  <si>
    <t>29,501</t>
  </si>
  <si>
    <t>or</t>
  </si>
  <si>
    <t>67,5</t>
  </si>
  <si>
    <t>or1</t>
  </si>
  <si>
    <t>165</t>
  </si>
  <si>
    <t>r</t>
  </si>
  <si>
    <t>27,225</t>
  </si>
  <si>
    <t>s</t>
  </si>
  <si>
    <t>6,48</t>
  </si>
  <si>
    <t>sut</t>
  </si>
  <si>
    <t>47,112</t>
  </si>
  <si>
    <t>z</t>
  </si>
  <si>
    <t>5,355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</si>
  <si>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</si>
  <si>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</si>
  <si>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</si>
  <si>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</si>
  <si>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</si>
  <si>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</si>
  <si>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</si>
  <si>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</si>
  <si>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</si>
  <si>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</si>
  <si>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</si>
  <si>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</si>
  <si>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</si>
  <si>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</si>
  <si>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</si>
  <si>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</si>
  <si>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</si>
  <si>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</si>
  <si>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</si>
  <si>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</si>
  <si>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</si>
  <si>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</si>
  <si>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</si>
  <si>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</si>
  <si>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</si>
  <si>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</si>
  <si>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</si>
  <si>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</si>
  <si>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</si>
  <si>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</si>
  <si>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</si>
  <si>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</si>
  <si>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</si>
  <si>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</si>
  <si>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</si>
  <si>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</si>
  <si>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</si>
  <si>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</si>
  <si>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</si>
  <si>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2017 01</t>
  </si>
  <si>
    <t>4</t>
  </si>
  <si>
    <t>-1085347826</t>
  </si>
  <si>
    <t>113107111</t>
  </si>
  <si>
    <t>Odstranění podkladu pl do 50 m2 z kameniva těženého tl 100 mm</t>
  </si>
  <si>
    <t>919873622</t>
  </si>
  <si>
    <t>3</t>
  </si>
  <si>
    <t>113107123</t>
  </si>
  <si>
    <t>Odstranění podkladu pl do 50 m2 z kameniva drceného tl 300 mm</t>
  </si>
  <si>
    <t>-413975518</t>
  </si>
  <si>
    <t>113107142</t>
  </si>
  <si>
    <t>Odstranění podkladu pl do 50 m2 živičných tl 100 mm</t>
  </si>
  <si>
    <t>-2042163848</t>
  </si>
  <si>
    <t>5</t>
  </si>
  <si>
    <t>113154113</t>
  </si>
  <si>
    <t>Frézování živičného krytu tl 50 mm pruh š 0,5 m pl do 500 m2 bez překážek v trase</t>
  </si>
  <si>
    <t>-1243889544</t>
  </si>
  <si>
    <t>VV</t>
  </si>
  <si>
    <t>145,0-89,5</t>
  </si>
  <si>
    <t>6</t>
  </si>
  <si>
    <t>113202111</t>
  </si>
  <si>
    <t>Vytrhání obrub krajníků obrubníků stojatých</t>
  </si>
  <si>
    <t>m</t>
  </si>
  <si>
    <t>-1266456999</t>
  </si>
  <si>
    <t>7</t>
  </si>
  <si>
    <t>121101101</t>
  </si>
  <si>
    <t>Sejmutí ornice s přemístěním na vzdálenost do 50 m</t>
  </si>
  <si>
    <t>m3</t>
  </si>
  <si>
    <t>-1292495527</t>
  </si>
  <si>
    <t>tl.200mm</t>
  </si>
  <si>
    <t>8</t>
  </si>
  <si>
    <t>122202201</t>
  </si>
  <si>
    <t>Odkopávky a prokopávky nezapažené pro silnice objemu do 100 m3 v hornině tř. 3</t>
  </si>
  <si>
    <t>-1932998414</t>
  </si>
  <si>
    <t>odkop pro chodník</t>
  </si>
  <si>
    <t>272,2*0,08</t>
  </si>
  <si>
    <t>9</t>
  </si>
  <si>
    <t>122202209</t>
  </si>
  <si>
    <t>Příplatek k odkopávkám a prokopávkám pro silnice v hornině tř. 3 za lepivost</t>
  </si>
  <si>
    <t>1329752990</t>
  </si>
  <si>
    <t>j*0,3</t>
  </si>
  <si>
    <t>10</t>
  </si>
  <si>
    <t>132212101</t>
  </si>
  <si>
    <t>Hloubení rýh š do 600 mm ručním nebo pneum nářadím v soudržných horninách tř. 3</t>
  </si>
  <si>
    <t>-2140743748</t>
  </si>
  <si>
    <t>výkop pro žebro+drenáž</t>
  </si>
  <si>
    <t>0,12*165,0</t>
  </si>
  <si>
    <t>dokopání pro obrubník</t>
  </si>
  <si>
    <t>165,0*0,3*0,15</t>
  </si>
  <si>
    <t>Součet</t>
  </si>
  <si>
    <t>11</t>
  </si>
  <si>
    <t>132212109</t>
  </si>
  <si>
    <t>Příplatek za lepivost u hloubení rýh š do 600 mm ručním nebo pneum nářadím v hornině tř. 3</t>
  </si>
  <si>
    <t>-792380306</t>
  </si>
  <si>
    <t>r*0,3</t>
  </si>
  <si>
    <t>12</t>
  </si>
  <si>
    <t>133202011</t>
  </si>
  <si>
    <t>Hloubení šachet ručním nebo pneum nářadím v soudržných horninách tř. 3, plocha výkopu do 4 m2</t>
  </si>
  <si>
    <t>1076774620</t>
  </si>
  <si>
    <t>výkop pro UV</t>
  </si>
  <si>
    <t>1,2*1,2*1,5*3</t>
  </si>
  <si>
    <t>13</t>
  </si>
  <si>
    <t>133202019</t>
  </si>
  <si>
    <t>Příplatek za lepivost u hloubení šachet ručním nebo pneum nářadím v horninách tř. 3</t>
  </si>
  <si>
    <t>1407500428</t>
  </si>
  <si>
    <t>s*0,3</t>
  </si>
  <si>
    <t>14</t>
  </si>
  <si>
    <t>151101201</t>
  </si>
  <si>
    <t>Zřízení příložného pažení stěn výkopu hl do 4 m</t>
  </si>
  <si>
    <t>1670742885</t>
  </si>
  <si>
    <t>1,2*4*1,5*3</t>
  </si>
  <si>
    <t>151101211</t>
  </si>
  <si>
    <t>Odstranění příložného pažení stěn hl do 4 m</t>
  </si>
  <si>
    <t>-1402814294</t>
  </si>
  <si>
    <t>16</t>
  </si>
  <si>
    <t>161101101</t>
  </si>
  <si>
    <t>Svislé přemístění výkopku z horniny tř. 1 až 4 hl výkopu do 2,5 m</t>
  </si>
  <si>
    <t>-1636134839</t>
  </si>
  <si>
    <t>17</t>
  </si>
  <si>
    <t>162301101</t>
  </si>
  <si>
    <t>Vodorovné přemístění do 500 m výkopku/sypaniny z horniny tř. 1 až 4</t>
  </si>
  <si>
    <t>909085117</t>
  </si>
  <si>
    <t>"odvoz ornice na mezideponii"   or1*0,15</t>
  </si>
  <si>
    <t>"dovoz ornice z mezideponie"   or1*0,15</t>
  </si>
  <si>
    <t>"odvoz zeminy pro násyp na mezideponii"   20,625</t>
  </si>
  <si>
    <t>"dovoz zeminy pro násyp z mezideponie"   20,625</t>
  </si>
  <si>
    <t>162701105</t>
  </si>
  <si>
    <t>Vodorovné přemístění do 10000 m výkopku/sypaniny z horniny tř. 1 až 4</t>
  </si>
  <si>
    <t>-296470131</t>
  </si>
  <si>
    <t>j+r+s</t>
  </si>
  <si>
    <t>-z-20,625</t>
  </si>
  <si>
    <t>19</t>
  </si>
  <si>
    <t>-750876129</t>
  </si>
  <si>
    <t>odvoz přebytečné ornice</t>
  </si>
  <si>
    <t>or-or1*0,15</t>
  </si>
  <si>
    <t>20</t>
  </si>
  <si>
    <t>162701109</t>
  </si>
  <si>
    <t>Příplatek k vodorovnému přemístění výkopku/sypaniny z horniny tř. 1 až 4 ZKD 1000 m přes 10000 m</t>
  </si>
  <si>
    <t>1306859228</t>
  </si>
  <si>
    <t>o*5</t>
  </si>
  <si>
    <t>167101101</t>
  </si>
  <si>
    <t>Nakládání výkopku z hornin tř. 1 až 4 do 100 m3</t>
  </si>
  <si>
    <t>-791825640</t>
  </si>
  <si>
    <t>"naložení ornice "  or1*0,15</t>
  </si>
  <si>
    <t>"naložení zeminy pro násyp "   20,625</t>
  </si>
  <si>
    <t>22</t>
  </si>
  <si>
    <t>171101141</t>
  </si>
  <si>
    <t>Uložení sypaniny do 0,75 m3 násypu na 1 m silnice nebo železnice</t>
  </si>
  <si>
    <t>-776887669</t>
  </si>
  <si>
    <t>165*0,5*0,5*0,5</t>
  </si>
  <si>
    <t>23</t>
  </si>
  <si>
    <t>171201201</t>
  </si>
  <si>
    <t>Uložení sypaniny na skládky</t>
  </si>
  <si>
    <t>-2032307176</t>
  </si>
  <si>
    <t>24</t>
  </si>
  <si>
    <t>1245335261</t>
  </si>
  <si>
    <t>"uložení ornice na skládku"       42,750</t>
  </si>
  <si>
    <t>25</t>
  </si>
  <si>
    <t>171201211</t>
  </si>
  <si>
    <t>Poplatek za uložení odpadu ze sypaniny na skládce (skládkovné)</t>
  </si>
  <si>
    <t>t</t>
  </si>
  <si>
    <t>-97635229</t>
  </si>
  <si>
    <t>o*1,67</t>
  </si>
  <si>
    <t>26</t>
  </si>
  <si>
    <t>174101101</t>
  </si>
  <si>
    <t>Zásyp jam, šachet rýh nebo kolem objektů sypaninou se zhutněním</t>
  </si>
  <si>
    <t>-202414946</t>
  </si>
  <si>
    <t>-0,5*0,5*1,5*3</t>
  </si>
  <si>
    <t>27</t>
  </si>
  <si>
    <t>181301101</t>
  </si>
  <si>
    <t>Rozprostření ornice tl vrstvy do 100 mm pl do 500 m2 v rovině nebo ve svahu do 1:5</t>
  </si>
  <si>
    <t>-2124593247</t>
  </si>
  <si>
    <t>165*1,0</t>
  </si>
  <si>
    <t>28</t>
  </si>
  <si>
    <t>181411131</t>
  </si>
  <si>
    <t>Založení parkového trávníku výsevem plochy do 1000 m2 v rovině a ve svahu do 1:5</t>
  </si>
  <si>
    <t>-588700741</t>
  </si>
  <si>
    <t>29</t>
  </si>
  <si>
    <t>M</t>
  </si>
  <si>
    <t>005724100</t>
  </si>
  <si>
    <t>osivo směs travní parková</t>
  </si>
  <si>
    <t>kg</t>
  </si>
  <si>
    <t>CS ÚRS 2016 01</t>
  </si>
  <si>
    <t>1628852339</t>
  </si>
  <si>
    <t>or1*0,03*1,15</t>
  </si>
  <si>
    <t>30</t>
  </si>
  <si>
    <t>181951102</t>
  </si>
  <si>
    <t>Úprava pláně v hornině tř. 1 až 4 se zhutněním</t>
  </si>
  <si>
    <t>-1185191512</t>
  </si>
  <si>
    <t>31</t>
  </si>
  <si>
    <t>183403152</t>
  </si>
  <si>
    <t>Obdělání půdy vláčením v rovině a svahu do 1:5</t>
  </si>
  <si>
    <t>133604937</t>
  </si>
  <si>
    <t>32</t>
  </si>
  <si>
    <t>183403153</t>
  </si>
  <si>
    <t>Obdělání půdy hrabáním v rovině a svahu do 1:5</t>
  </si>
  <si>
    <t>2060325098</t>
  </si>
  <si>
    <t>33</t>
  </si>
  <si>
    <t>185804511</t>
  </si>
  <si>
    <t>Mechanické odplevelení</t>
  </si>
  <si>
    <t>141191091</t>
  </si>
  <si>
    <t>Zakládání</t>
  </si>
  <si>
    <t>34</t>
  </si>
  <si>
    <t>211531111</t>
  </si>
  <si>
    <t>Výplň odvodňovacích žeber nebo trativodů kamenivem hrubým drceným frakce 32 až 63 mm</t>
  </si>
  <si>
    <t>1833360383</t>
  </si>
  <si>
    <t>(0,6+0,7)*0,5*0,35*165,0</t>
  </si>
  <si>
    <t>35</t>
  </si>
  <si>
    <t>211971110</t>
  </si>
  <si>
    <t>Zřízení opláštění žeber nebo trativodů geotextilií v rýze nebo zářezu sklonu do 1:2</t>
  </si>
  <si>
    <t>865043567</t>
  </si>
  <si>
    <t>(0,6+0,7+0,35+0,4)*165,0</t>
  </si>
  <si>
    <t>36</t>
  </si>
  <si>
    <t>693111440</t>
  </si>
  <si>
    <t>geotextílie 250 g/m2 do š 8,8 m</t>
  </si>
  <si>
    <t>1606970105</t>
  </si>
  <si>
    <t>338,250*1,15</t>
  </si>
  <si>
    <t>37</t>
  </si>
  <si>
    <t>212755214</t>
  </si>
  <si>
    <t>Trativody z drenážních trubek plastových flexibilních D 100 mm bez lože</t>
  </si>
  <si>
    <t>-983367463</t>
  </si>
  <si>
    <t>Komunikace pozemní</t>
  </si>
  <si>
    <t>38</t>
  </si>
  <si>
    <t>564831111</t>
  </si>
  <si>
    <t>Podklad ze štěrkodrtě ŠD tl 100 mm</t>
  </si>
  <si>
    <t>920464141</t>
  </si>
  <si>
    <t>39</t>
  </si>
  <si>
    <t>1479316974</t>
  </si>
  <si>
    <t>pod obrubníky</t>
  </si>
  <si>
    <t>198,5*0,55</t>
  </si>
  <si>
    <t>165,01*0,3</t>
  </si>
  <si>
    <t>40</t>
  </si>
  <si>
    <t>1818841350</t>
  </si>
  <si>
    <t>41</t>
  </si>
  <si>
    <t>564861111</t>
  </si>
  <si>
    <t>Podklad ze štěrkodrtě ŠD tl 200 mm</t>
  </si>
  <si>
    <t>385808517</t>
  </si>
  <si>
    <t>42</t>
  </si>
  <si>
    <t>565175111</t>
  </si>
  <si>
    <t>Asfaltový beton vrstva podkladní ACP 16 (obalované kamenivo OKS) tl 100 mm š do 3 m</t>
  </si>
  <si>
    <t>-1224006865</t>
  </si>
  <si>
    <t>43</t>
  </si>
  <si>
    <t>567122111</t>
  </si>
  <si>
    <t>Podklad ze směsi stmelené cementem SC C 8/10 (KSC I) tl 120 mm</t>
  </si>
  <si>
    <t>-215662504</t>
  </si>
  <si>
    <t>44</t>
  </si>
  <si>
    <t>567132115</t>
  </si>
  <si>
    <t>Podklad ze směsi stmelené cementem SC C 8/10 (KSC I) tl 200 mm</t>
  </si>
  <si>
    <t>-1310846882</t>
  </si>
  <si>
    <t>45</t>
  </si>
  <si>
    <t>573231111</t>
  </si>
  <si>
    <t>Postřik živičný spojovací ze silniční emulze v množství 0,70 kg/m2</t>
  </si>
  <si>
    <t>2047199911</t>
  </si>
  <si>
    <t>46</t>
  </si>
  <si>
    <t>577144111</t>
  </si>
  <si>
    <t>Asfaltový beton vrstva obrusná ACO 11 (ABS) tř. I tl 50 mm š do 3 m z nemodifikovaného asfaltu</t>
  </si>
  <si>
    <t>1056942981</t>
  </si>
  <si>
    <t>47</t>
  </si>
  <si>
    <t>596211112</t>
  </si>
  <si>
    <t>Kladení zámkové dlažby komunikací pro pěší tl 60 mm skupiny A pl do 300 m2</t>
  </si>
  <si>
    <t>-2123852205</t>
  </si>
  <si>
    <t>zámková dlažba šedá</t>
  </si>
  <si>
    <t>19,8+84,9+38,6+27,1+5,8</t>
  </si>
  <si>
    <t>červená s výstupky</t>
  </si>
  <si>
    <t>0,65+0,8</t>
  </si>
  <si>
    <t>48</t>
  </si>
  <si>
    <t>592451100</t>
  </si>
  <si>
    <t>dlažba skladebná tl.6 cm přírodní</t>
  </si>
  <si>
    <t>171235181</t>
  </si>
  <si>
    <t>d1*1,05</t>
  </si>
  <si>
    <t>49</t>
  </si>
  <si>
    <t>592451190</t>
  </si>
  <si>
    <t>dlažba zámková tl.6 cm barevná</t>
  </si>
  <si>
    <t>-1016334983</t>
  </si>
  <si>
    <t>d2*1,05</t>
  </si>
  <si>
    <t>50</t>
  </si>
  <si>
    <t>596211114</t>
  </si>
  <si>
    <t>Příplatek za kombinaci dvou barev u kladení betonových dlažeb komunikací pro pěší tl 60 mm skupiny A</t>
  </si>
  <si>
    <t>680961947</t>
  </si>
  <si>
    <t>51</t>
  </si>
  <si>
    <t>596211210</t>
  </si>
  <si>
    <t>Kladení zámkové dlažby komunikací pro pěší tl 80 mm skupiny A pl do 50 m2</t>
  </si>
  <si>
    <t>-118862041</t>
  </si>
  <si>
    <t>zámková dlažba šedá tl.80mm</t>
  </si>
  <si>
    <t>5,6+4,3+5,0+4,8+5,3+6,1+3,8</t>
  </si>
  <si>
    <t>červená s výstupky tl.80mm</t>
  </si>
  <si>
    <t>2,1+2,9+2,6+2,5+2,6+2,4+2,9</t>
  </si>
  <si>
    <t>52</t>
  </si>
  <si>
    <t>592451090</t>
  </si>
  <si>
    <t>dlažba  skladebná tl.8 cm přírodní</t>
  </si>
  <si>
    <t>-424868050</t>
  </si>
  <si>
    <t>34,9*1,05</t>
  </si>
  <si>
    <t>53</t>
  </si>
  <si>
    <t>592451230</t>
  </si>
  <si>
    <t>dlažba zámková slepecká tl.8 cm barevná</t>
  </si>
  <si>
    <t>-1013900306</t>
  </si>
  <si>
    <t>dl2*1,05</t>
  </si>
  <si>
    <t>54</t>
  </si>
  <si>
    <t>596211224</t>
  </si>
  <si>
    <t>Příplatek za kombinaci dvou barev u kladení betonových dlažeb komunikací pro pěší tl 80 mm skupiny B</t>
  </si>
  <si>
    <t>1987304903</t>
  </si>
  <si>
    <t>55</t>
  </si>
  <si>
    <t>599141111</t>
  </si>
  <si>
    <t>Vyplnění spár mezi silničními dílci živičnou zálivkou</t>
  </si>
  <si>
    <t>-1296616569</t>
  </si>
  <si>
    <t>Trubní vedení</t>
  </si>
  <si>
    <t>56</t>
  </si>
  <si>
    <t>895941111</t>
  </si>
  <si>
    <t>Zřízení vpusti kanalizační uliční z betonových dílců typ UV-50 normální</t>
  </si>
  <si>
    <t>kus</t>
  </si>
  <si>
    <t>-430349057</t>
  </si>
  <si>
    <t>57</t>
  </si>
  <si>
    <t>592238520</t>
  </si>
  <si>
    <t>dno betonové pro uliční vpusť s kalovou prohlubní TBV-Q 2a 45x30x5 cm</t>
  </si>
  <si>
    <t>-1130301889</t>
  </si>
  <si>
    <t>58</t>
  </si>
  <si>
    <t>592238620</t>
  </si>
  <si>
    <t>skruž betonová pro uliční vpusť středová TBV-Q 450/295/6a 45x29,5x5 cm</t>
  </si>
  <si>
    <t>-2136871101</t>
  </si>
  <si>
    <t>59</t>
  </si>
  <si>
    <t>592238621</t>
  </si>
  <si>
    <t>skruž betonová pro uliční vpusť středová TBV-Q 450/555/6d 45x55,5x5 cm</t>
  </si>
  <si>
    <t>1102558789</t>
  </si>
  <si>
    <t>60</t>
  </si>
  <si>
    <t>592238640</t>
  </si>
  <si>
    <t>prstenec betonový pro uliční vpusť vyrovnávací TBV-Q 390/60/10a, 39x6x13 cm</t>
  </si>
  <si>
    <t>-1129039533</t>
  </si>
  <si>
    <t>61</t>
  </si>
  <si>
    <t>592238542</t>
  </si>
  <si>
    <t>skruž betonová pro uliční vpusťs výtokovým otvorem  TBV-Q 450 / 570 / 3z PVC 200, sifon</t>
  </si>
  <si>
    <t>1332661205</t>
  </si>
  <si>
    <t>62</t>
  </si>
  <si>
    <t>899203111</t>
  </si>
  <si>
    <t>Osazení mříží litinových včetně rámů a košů na bahno hmotnosti nad 100 do 150 kg</t>
  </si>
  <si>
    <t>-917115856</t>
  </si>
  <si>
    <t>63</t>
  </si>
  <si>
    <t>592238780</t>
  </si>
  <si>
    <t>mříž M1 D400 DIN 19583-13, 500/500 mm</t>
  </si>
  <si>
    <t>1321210879</t>
  </si>
  <si>
    <t>64</t>
  </si>
  <si>
    <t>592238760</t>
  </si>
  <si>
    <t>rám zabetonovaný DIN 19583-9 500/500 mm</t>
  </si>
  <si>
    <t>1550457950</t>
  </si>
  <si>
    <t>65</t>
  </si>
  <si>
    <t>592238740</t>
  </si>
  <si>
    <t>koš pozink. C3 DIN 4052, vysoký, pro rám 500/300</t>
  </si>
  <si>
    <t>1667150347</t>
  </si>
  <si>
    <t>66</t>
  </si>
  <si>
    <t>899331111</t>
  </si>
  <si>
    <t>Výšková úprava uličního vstupu nebo vpusti do 200 mm zvýšením poklopu</t>
  </si>
  <si>
    <t>-397404362</t>
  </si>
  <si>
    <t>67</t>
  </si>
  <si>
    <t>899431111</t>
  </si>
  <si>
    <t>Výšková úprava uličního vstupu nebo vpusti do 200 mm zvýšením krycího hrnce, šoupěte nebo hydrantu</t>
  </si>
  <si>
    <t>1344033793</t>
  </si>
  <si>
    <t>Ostatní konstrukce a práce, bourání</t>
  </si>
  <si>
    <t>68</t>
  </si>
  <si>
    <t>916111122</t>
  </si>
  <si>
    <t>Osazení obruby z drobných kostek bez boční opěry do lože z betonu prostého</t>
  </si>
  <si>
    <t>-811742308</t>
  </si>
  <si>
    <t>198,5</t>
  </si>
  <si>
    <t>69</t>
  </si>
  <si>
    <t>916111123</t>
  </si>
  <si>
    <t>Osazení obruby z drobných kostek s boční opěrou do lože z betonu prostého</t>
  </si>
  <si>
    <t>-1482332482</t>
  </si>
  <si>
    <t>70</t>
  </si>
  <si>
    <t>583801200</t>
  </si>
  <si>
    <t>kostka dlažební drobná, žula velikost 8/10 cm</t>
  </si>
  <si>
    <t>-154263863</t>
  </si>
  <si>
    <t>198,5*2*0,024*1,02</t>
  </si>
  <si>
    <t>71</t>
  </si>
  <si>
    <t>916131213</t>
  </si>
  <si>
    <t>Osazení silničního obrubníku betonového stojatého s boční opěrou do lože z betonu prostého</t>
  </si>
  <si>
    <t>1907459668</t>
  </si>
  <si>
    <t>"silniční"             144,92</t>
  </si>
  <si>
    <t>"nájezdový"   1,4*2+5,65+4,28+5,02+4,82+5,25+6,0+3,76</t>
  </si>
  <si>
    <t>"přechodový"                16,0</t>
  </si>
  <si>
    <t>72</t>
  </si>
  <si>
    <t>592174960</t>
  </si>
  <si>
    <t>obrubník betonový silniční 100x15x25 cm šedá</t>
  </si>
  <si>
    <t>-1570527526</t>
  </si>
  <si>
    <t>144,92*1,05</t>
  </si>
  <si>
    <t>73</t>
  </si>
  <si>
    <t>592175100</t>
  </si>
  <si>
    <t>obrubník betonový silniční nájezdový 100x15x15 cm</t>
  </si>
  <si>
    <t>1690921641</t>
  </si>
  <si>
    <t>37,58*1,05</t>
  </si>
  <si>
    <t>74</t>
  </si>
  <si>
    <t>592175110</t>
  </si>
  <si>
    <t>obrubník betonový silniční přechodový levý,pravý 100x15x15/25 cm</t>
  </si>
  <si>
    <t>1133380160</t>
  </si>
  <si>
    <t>75</t>
  </si>
  <si>
    <t>916231213</t>
  </si>
  <si>
    <t>Osazení chodníkového obrubníku betonového stojatého s boční opěrou do lože z betonu prostého</t>
  </si>
  <si>
    <t>-221456307</t>
  </si>
  <si>
    <t>76</t>
  </si>
  <si>
    <t>592174150</t>
  </si>
  <si>
    <t>obrubník betonový chodníkový  100x10x25 cm</t>
  </si>
  <si>
    <t>-485053696</t>
  </si>
  <si>
    <t>165,010*1,05</t>
  </si>
  <si>
    <t>77</t>
  </si>
  <si>
    <t>916991121</t>
  </si>
  <si>
    <t>Lože pod obrubníky, krajníky nebo obruby z dlažebních kostek z betonu prostého</t>
  </si>
  <si>
    <t>-1949360972</t>
  </si>
  <si>
    <t>0,55*0,1*198,5</t>
  </si>
  <si>
    <t>0,3*0,1*165,01</t>
  </si>
  <si>
    <t>997</t>
  </si>
  <si>
    <t>Přesun sutě</t>
  </si>
  <si>
    <t>78</t>
  </si>
  <si>
    <t>997221551</t>
  </si>
  <si>
    <t>Vodorovná doprava suti ze sypkých materiálů do 1 km</t>
  </si>
  <si>
    <t>-1193057377</t>
  </si>
  <si>
    <t>55,133-8,021</t>
  </si>
  <si>
    <t>79</t>
  </si>
  <si>
    <t>997221559</t>
  </si>
  <si>
    <t>Příplatek ZKD 1 km u vodorovné dopravy suti ze sypkých materiálů</t>
  </si>
  <si>
    <t>712747514</t>
  </si>
  <si>
    <t>sut*14</t>
  </si>
  <si>
    <t>80</t>
  </si>
  <si>
    <t>997221561</t>
  </si>
  <si>
    <t>Vodorovná doprava suti z kusových materiálů do 1 km</t>
  </si>
  <si>
    <t>1718004798</t>
  </si>
  <si>
    <t>81</t>
  </si>
  <si>
    <t>997221569</t>
  </si>
  <si>
    <t>Příplatek ZKD 1 km u vodorovné dopravy suti z kusových materiálů</t>
  </si>
  <si>
    <t>1300970774</t>
  </si>
  <si>
    <t>8,021*14</t>
  </si>
  <si>
    <t>82</t>
  </si>
  <si>
    <t>997221611</t>
  </si>
  <si>
    <t>Nakládání suti na dopravní prostředky pro vodorovnou dopravu</t>
  </si>
  <si>
    <t>-1986593722</t>
  </si>
  <si>
    <t>83</t>
  </si>
  <si>
    <t>997221815</t>
  </si>
  <si>
    <t>Poplatek za uložení betonového odpadu na skládce (skládkovné)</t>
  </si>
  <si>
    <t>-919723320</t>
  </si>
  <si>
    <t>84</t>
  </si>
  <si>
    <t>997221845</t>
  </si>
  <si>
    <t>Poplatek za uložení odpadu z asfaltových povrchů na skládce (skládkovné)</t>
  </si>
  <si>
    <t>-914588778</t>
  </si>
  <si>
    <t>55,133-8,021-27,908</t>
  </si>
  <si>
    <t>85</t>
  </si>
  <si>
    <t>997221855</t>
  </si>
  <si>
    <t>Poplatek za uložení odpadu z kameniva na skládce (skládkovné)</t>
  </si>
  <si>
    <t>1667554115</t>
  </si>
  <si>
    <t>998</t>
  </si>
  <si>
    <t>Přesun hmot</t>
  </si>
  <si>
    <t>86</t>
  </si>
  <si>
    <t>998223011</t>
  </si>
  <si>
    <t>Přesun hmot pro pozemní komunikace s krytem dlážděným</t>
  </si>
  <si>
    <t>-55059122</t>
  </si>
  <si>
    <t>VRN</t>
  </si>
  <si>
    <t>Vedlejší rozpočtové náklady</t>
  </si>
  <si>
    <t>VRN1</t>
  </si>
  <si>
    <t>Průzkumné, geodetické a projektové práce</t>
  </si>
  <si>
    <t>87</t>
  </si>
  <si>
    <t>012303000</t>
  </si>
  <si>
    <t>Geodetické práce po výstavbě - zaměření skutečného provedení stavby</t>
  </si>
  <si>
    <t>Kč</t>
  </si>
  <si>
    <t>1024</t>
  </si>
  <si>
    <t>-1526385960</t>
  </si>
  <si>
    <t>VRN3</t>
  </si>
  <si>
    <t>Zařízení staveniště</t>
  </si>
  <si>
    <t>88</t>
  </si>
  <si>
    <t>031002000</t>
  </si>
  <si>
    <t>Související práce pro zařízení staveniště</t>
  </si>
  <si>
    <t>-1133786881</t>
  </si>
  <si>
    <t>89</t>
  </si>
  <si>
    <t>032002000</t>
  </si>
  <si>
    <t>Vybavení staveniště</t>
  </si>
  <si>
    <t>-1086642354</t>
  </si>
  <si>
    <t>90</t>
  </si>
  <si>
    <t>039002000</t>
  </si>
  <si>
    <t>Zrušení zařízení staveniště</t>
  </si>
  <si>
    <t>-1809342614</t>
  </si>
  <si>
    <t>VRN7</t>
  </si>
  <si>
    <t>Provozní vlivy</t>
  </si>
  <si>
    <t>91</t>
  </si>
  <si>
    <t>072002000</t>
  </si>
  <si>
    <t>Silniční provoz-dočasné dopravní značení</t>
  </si>
  <si>
    <t>-1641883781</t>
  </si>
  <si>
    <t>2,4</t>
  </si>
  <si>
    <t>104,5</t>
  </si>
  <si>
    <t>33,74</t>
  </si>
  <si>
    <t>p1</t>
  </si>
  <si>
    <t>18,7</t>
  </si>
  <si>
    <t>p2</t>
  </si>
  <si>
    <t>3,92</t>
  </si>
  <si>
    <t>32,34</t>
  </si>
  <si>
    <t>02 - Neuznatelné náklady</t>
  </si>
  <si>
    <t xml:space="preserve">    3 - Svislé a kompletní konstrukce</t>
  </si>
  <si>
    <t xml:space="preserve">    4 - Vodorovné konstrukce</t>
  </si>
  <si>
    <t>113107163</t>
  </si>
  <si>
    <t>Odstranění podkladu pl přes 50 do 200 m2 z kameniva drceného tl 300 mm</t>
  </si>
  <si>
    <t>482902275</t>
  </si>
  <si>
    <t>113107182</t>
  </si>
  <si>
    <t>Odstranění podkladu pl přes 50 do 200 m2 živičných tl 100 mm</t>
  </si>
  <si>
    <t>-436321039</t>
  </si>
  <si>
    <t>179,0*0,4</t>
  </si>
  <si>
    <t>866673132</t>
  </si>
  <si>
    <t>179,0*0,5</t>
  </si>
  <si>
    <t>3,0*5,0</t>
  </si>
  <si>
    <t>-195046250</t>
  </si>
  <si>
    <t>výkop pro kanalizaci</t>
  </si>
  <si>
    <t>0,33*98,0</t>
  </si>
  <si>
    <t>1185091457</t>
  </si>
  <si>
    <t>132212201</t>
  </si>
  <si>
    <t>Hloubení rýh š přes 600 do 2000 mm ručním nebo pneum nářadím v soudržných horninách tř. 3</t>
  </si>
  <si>
    <t>-580925255</t>
  </si>
  <si>
    <t>"výustní objekt"          0,4*3,0*2</t>
  </si>
  <si>
    <t>132212209</t>
  </si>
  <si>
    <t>Příplatek za lepivost u hloubení rýh š do 2000 mm ručním nebo pneum nářadím v hornině tř. 3</t>
  </si>
  <si>
    <t>1066170941</t>
  </si>
  <si>
    <t>-1005631348</t>
  </si>
  <si>
    <t>r+j-1,0</t>
  </si>
  <si>
    <t>-958943728</t>
  </si>
  <si>
    <t>-1100595934</t>
  </si>
  <si>
    <t>505992727</t>
  </si>
  <si>
    <t>2063908916</t>
  </si>
  <si>
    <t>-217775927</t>
  </si>
  <si>
    <t>štěrkodrtí</t>
  </si>
  <si>
    <t>-p1-p2</t>
  </si>
  <si>
    <t>583441550</t>
  </si>
  <si>
    <t xml:space="preserve">štěrkodrť </t>
  </si>
  <si>
    <t>-207158310</t>
  </si>
  <si>
    <t>9,720*2,0</t>
  </si>
  <si>
    <t>175111101</t>
  </si>
  <si>
    <t>Obsypání potrubí ručně sypaninou bez prohození, uloženou do 3 m</t>
  </si>
  <si>
    <t>1490858991</t>
  </si>
  <si>
    <t>0,4*0,45*45,0</t>
  </si>
  <si>
    <t>0,4*0,5*53,0</t>
  </si>
  <si>
    <t>583373310</t>
  </si>
  <si>
    <t>štěrkopísek  frakce 0-22</t>
  </si>
  <si>
    <t>-1904819938</t>
  </si>
  <si>
    <t>18,7*2 'Přepočtené koeficientem množství</t>
  </si>
  <si>
    <t>-162020748</t>
  </si>
  <si>
    <t>Svislé a kompletní konstrukce</t>
  </si>
  <si>
    <t>359901211</t>
  </si>
  <si>
    <t>Monitoring stoky jakékoli výšky na nové kanalizaci</t>
  </si>
  <si>
    <t>477472447</t>
  </si>
  <si>
    <t>45+53</t>
  </si>
  <si>
    <t>Vodorovné konstrukce</t>
  </si>
  <si>
    <t>451311511</t>
  </si>
  <si>
    <t>Podklad pro dlažbu z betonu prostého mrazuvzdorného tř. C 25/30 vrstva tl do 100 mm</t>
  </si>
  <si>
    <t>-1259778587</t>
  </si>
  <si>
    <t>451571111</t>
  </si>
  <si>
    <t>Lože pod dlažby ze štěrkopísku vrstva tl do 100 mm</t>
  </si>
  <si>
    <t>-1721293213</t>
  </si>
  <si>
    <t>451572111</t>
  </si>
  <si>
    <t>Lože pod potrubí otevřený výkop z kameniva drobného těženého</t>
  </si>
  <si>
    <t>-1605947358</t>
  </si>
  <si>
    <t>98*0,4*0,1</t>
  </si>
  <si>
    <t>465513227</t>
  </si>
  <si>
    <t>Dlažba z lomového kamene na cementovou maltu s vyspárováním tl 250 mm pro hydromeliorace</t>
  </si>
  <si>
    <t>-1808692408</t>
  </si>
  <si>
    <t>1529730487</t>
  </si>
  <si>
    <t>888820681</t>
  </si>
  <si>
    <t>-1224853229</t>
  </si>
  <si>
    <t>1354404431</t>
  </si>
  <si>
    <t>179,0*0,5+3,0*5,0</t>
  </si>
  <si>
    <t>620738322</t>
  </si>
  <si>
    <t>871315221</t>
  </si>
  <si>
    <t>Kanalizační potrubí z tvrdého PVC jednovrstvé tuhost třídy SN8 DN 160</t>
  </si>
  <si>
    <t>1205472497</t>
  </si>
  <si>
    <t>871355221</t>
  </si>
  <si>
    <t>Kanalizační potrubí z tvrdého PVC jednovrstvé tuhost třídy SN8 DN 200</t>
  </si>
  <si>
    <t>76812864</t>
  </si>
  <si>
    <t>892351111</t>
  </si>
  <si>
    <t>Tlaková zkouška vodou potrubí DN 150 nebo 200</t>
  </si>
  <si>
    <t>-169910870</t>
  </si>
  <si>
    <t>899623151</t>
  </si>
  <si>
    <t>Obetonování potrubí nebo zdiva stok betonem prostým tř. C 16/20 otevřený výkop</t>
  </si>
  <si>
    <t>-1159959736</t>
  </si>
  <si>
    <t>919735112</t>
  </si>
  <si>
    <t>Řezání stávajícího živičného krytu hl do 100 mm</t>
  </si>
  <si>
    <t>-531639309</t>
  </si>
  <si>
    <t>938902206</t>
  </si>
  <si>
    <t>Čištění příkopů ručně š dna přes 400 mm objem nánosu do 0,50 m3/m</t>
  </si>
  <si>
    <t>-1761016939</t>
  </si>
  <si>
    <t>-877953679</t>
  </si>
  <si>
    <t>-60528184</t>
  </si>
  <si>
    <t>68*14 'Přepočtené koeficientem množství</t>
  </si>
  <si>
    <t>-12231391</t>
  </si>
  <si>
    <t>-1608013970</t>
  </si>
  <si>
    <t>-1833941224</t>
  </si>
  <si>
    <t>998225111</t>
  </si>
  <si>
    <t>Přesun hmot pro pozemní komunikace s krytem z kamene, monolitickým betonovým nebo živičným</t>
  </si>
  <si>
    <t>2029741111</t>
  </si>
  <si>
    <t>012103000</t>
  </si>
  <si>
    <t>Geodetické práce před výstavbou</t>
  </si>
  <si>
    <t>1681522685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</si>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</sst>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color rgb="FFFF000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10" fillId="0" borderId="0" xfId="0" applyNumberFormat="1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40" fillId="0" borderId="28" xfId="0" applyFont="1" applyBorder="1" applyAlignment="1" applyProtection="1">
      <alignment horizontal="center" vertical="center"/>
    </xf>
    <xf numFmtId="49" fontId="40" fillId="0" borderId="28" xfId="0" applyNumberFormat="1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left" vertical="center" wrapText="1"/>
    </xf>
    <xf numFmtId="0" fontId="40" fillId="0" borderId="28" xfId="0" applyFont="1" applyBorder="1" applyAlignment="1" applyProtection="1">
      <alignment horizontal="center" vertical="center" wrapText="1"/>
    </xf>
    <xf numFmtId="167" fontId="40" fillId="0" borderId="28" xfId="0" applyNumberFormat="1" applyFont="1" applyBorder="1" applyAlignment="1" applyProtection="1">
      <alignment vertical="center"/>
    </xf>
    <xf numFmtId="4" fontId="40" fillId="4" borderId="28" xfId="0" applyNumberFormat="1" applyFont="1" applyFill="1" applyBorder="1" applyAlignment="1" applyProtection="1">
      <alignment vertical="center"/>
      <protection locked="0"/>
    </xf>
    <xf numFmtId="4" fontId="40" fillId="0" borderId="28" xfId="0" applyNumberFormat="1" applyFont="1" applyBorder="1" applyAlignment="1" applyProtection="1">
      <alignment vertical="center"/>
    </xf>
    <xf numFmtId="0" fontId="40" fillId="0" borderId="5" xfId="0" applyFont="1" applyBorder="1" applyAlignment="1">
      <alignment vertical="center"/>
    </xf>
    <xf numFmtId="0" fontId="40" fillId="4" borderId="2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44" fillId="0" borderId="1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S2" s="23" t="s">
        <v>8</v>
      </c>
      <c r="BT2" s="23" t="s">
        <v>9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50000000000003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8" t="s">
        <v>17</v>
      </c>
      <c r="BS5" s="23" t="s">
        <v>8</v>
      </c>
    </row>
    <row r="6" spans="1:74" ht="36.950000000000003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9"/>
      <c r="BS6" s="23" t="s">
        <v>8</v>
      </c>
    </row>
    <row r="7" spans="1:74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39"/>
      <c r="BS7" s="23" t="s">
        <v>8</v>
      </c>
    </row>
    <row r="8" spans="1:74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39"/>
      <c r="BS8" s="23" t="s">
        <v>8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9"/>
      <c r="BS9" s="23" t="s">
        <v>8</v>
      </c>
    </row>
    <row r="10" spans="1:74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39"/>
      <c r="BS10" s="23" t="s">
        <v>8</v>
      </c>
    </row>
    <row r="11" spans="1:74" ht="18.399999999999999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30</v>
      </c>
      <c r="AL11" s="28"/>
      <c r="AM11" s="28"/>
      <c r="AN11" s="34" t="s">
        <v>21</v>
      </c>
      <c r="AO11" s="28"/>
      <c r="AP11" s="28"/>
      <c r="AQ11" s="30"/>
      <c r="BE11" s="339"/>
      <c r="BS11" s="23" t="s">
        <v>8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9"/>
      <c r="BS12" s="23" t="s">
        <v>8</v>
      </c>
    </row>
    <row r="13" spans="1:74" ht="14.45" customHeight="1">
      <c r="B13" s="27"/>
      <c r="C13" s="28"/>
      <c r="D13" s="36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32</v>
      </c>
      <c r="AO13" s="28"/>
      <c r="AP13" s="28"/>
      <c r="AQ13" s="30"/>
      <c r="BE13" s="339"/>
      <c r="BS13" s="23" t="s">
        <v>8</v>
      </c>
    </row>
    <row r="14" spans="1:74">
      <c r="B14" s="27"/>
      <c r="C14" s="28"/>
      <c r="D14" s="28"/>
      <c r="E14" s="343" t="s">
        <v>32</v>
      </c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6" t="s">
        <v>30</v>
      </c>
      <c r="AL14" s="28"/>
      <c r="AM14" s="28"/>
      <c r="AN14" s="38" t="s">
        <v>32</v>
      </c>
      <c r="AO14" s="28"/>
      <c r="AP14" s="28"/>
      <c r="AQ14" s="30"/>
      <c r="BE14" s="339"/>
      <c r="BS14" s="23" t="s">
        <v>8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9"/>
      <c r="BS15" s="23" t="s">
        <v>6</v>
      </c>
    </row>
    <row r="16" spans="1:74" ht="14.45" customHeight="1">
      <c r="B16" s="27"/>
      <c r="C16" s="28"/>
      <c r="D16" s="36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21</v>
      </c>
      <c r="AO16" s="28"/>
      <c r="AP16" s="28"/>
      <c r="AQ16" s="30"/>
      <c r="BE16" s="339"/>
      <c r="BS16" s="23" t="s">
        <v>6</v>
      </c>
    </row>
    <row r="17" spans="2:71" ht="18.399999999999999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30</v>
      </c>
      <c r="AL17" s="28"/>
      <c r="AM17" s="28"/>
      <c r="AN17" s="34" t="s">
        <v>21</v>
      </c>
      <c r="AO17" s="28"/>
      <c r="AP17" s="28"/>
      <c r="AQ17" s="30"/>
      <c r="BE17" s="339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9"/>
      <c r="BS18" s="23" t="s">
        <v>8</v>
      </c>
    </row>
    <row r="19" spans="2:71" ht="14.45" customHeight="1">
      <c r="B19" s="27"/>
      <c r="C19" s="28"/>
      <c r="D19" s="36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9"/>
      <c r="BS19" s="23" t="s">
        <v>8</v>
      </c>
    </row>
    <row r="20" spans="2:71" ht="22.5" customHeight="1">
      <c r="B20" s="27"/>
      <c r="C20" s="28"/>
      <c r="D20" s="28"/>
      <c r="E20" s="345" t="s">
        <v>21</v>
      </c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28"/>
      <c r="AP20" s="28"/>
      <c r="AQ20" s="30"/>
      <c r="BE20" s="339"/>
      <c r="BS20" s="23" t="s">
        <v>35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9"/>
    </row>
    <row r="22" spans="2:71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9"/>
    </row>
    <row r="23" spans="2:71" s="1" customFormat="1" ht="25.9" customHeight="1">
      <c r="B23" s="40"/>
      <c r="C23" s="41"/>
      <c r="D23" s="42" t="s">
        <v>37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46">
        <f>ROUND(AG51,2)</f>
        <v>0</v>
      </c>
      <c r="AL23" s="347"/>
      <c r="AM23" s="347"/>
      <c r="AN23" s="347"/>
      <c r="AO23" s="347"/>
      <c r="AP23" s="41"/>
      <c r="AQ23" s="44"/>
      <c r="BE23" s="339"/>
    </row>
    <row r="24" spans="2:71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9"/>
    </row>
    <row r="25" spans="2:71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48" t="s">
        <v>38</v>
      </c>
      <c r="M25" s="348"/>
      <c r="N25" s="348"/>
      <c r="O25" s="348"/>
      <c r="P25" s="41"/>
      <c r="Q25" s="41"/>
      <c r="R25" s="41"/>
      <c r="S25" s="41"/>
      <c r="T25" s="41"/>
      <c r="U25" s="41"/>
      <c r="V25" s="41"/>
      <c r="W25" s="348" t="s">
        <v>39</v>
      </c>
      <c r="X25" s="348"/>
      <c r="Y25" s="348"/>
      <c r="Z25" s="348"/>
      <c r="AA25" s="348"/>
      <c r="AB25" s="348"/>
      <c r="AC25" s="348"/>
      <c r="AD25" s="348"/>
      <c r="AE25" s="348"/>
      <c r="AF25" s="41"/>
      <c r="AG25" s="41"/>
      <c r="AH25" s="41"/>
      <c r="AI25" s="41"/>
      <c r="AJ25" s="41"/>
      <c r="AK25" s="348" t="s">
        <v>40</v>
      </c>
      <c r="AL25" s="348"/>
      <c r="AM25" s="348"/>
      <c r="AN25" s="348"/>
      <c r="AO25" s="348"/>
      <c r="AP25" s="41"/>
      <c r="AQ25" s="44"/>
      <c r="BE25" s="339"/>
    </row>
    <row r="26" spans="2:71" s="2" customFormat="1" ht="14.45" customHeight="1">
      <c r="B26" s="46"/>
      <c r="C26" s="47"/>
      <c r="D26" s="48" t="s">
        <v>41</v>
      </c>
      <c r="E26" s="47"/>
      <c r="F26" s="48" t="s">
        <v>42</v>
      </c>
      <c r="G26" s="47"/>
      <c r="H26" s="47"/>
      <c r="I26" s="47"/>
      <c r="J26" s="47"/>
      <c r="K26" s="47"/>
      <c r="L26" s="349">
        <v>0.21</v>
      </c>
      <c r="M26" s="350"/>
      <c r="N26" s="350"/>
      <c r="O26" s="350"/>
      <c r="P26" s="47"/>
      <c r="Q26" s="47"/>
      <c r="R26" s="47"/>
      <c r="S26" s="47"/>
      <c r="T26" s="47"/>
      <c r="U26" s="47"/>
      <c r="V26" s="47"/>
      <c r="W26" s="351">
        <f>ROUND(AZ51,2)</f>
        <v>0</v>
      </c>
      <c r="X26" s="350"/>
      <c r="Y26" s="350"/>
      <c r="Z26" s="350"/>
      <c r="AA26" s="350"/>
      <c r="AB26" s="350"/>
      <c r="AC26" s="350"/>
      <c r="AD26" s="350"/>
      <c r="AE26" s="350"/>
      <c r="AF26" s="47"/>
      <c r="AG26" s="47"/>
      <c r="AH26" s="47"/>
      <c r="AI26" s="47"/>
      <c r="AJ26" s="47"/>
      <c r="AK26" s="351">
        <f>ROUND(AV51,2)</f>
        <v>0</v>
      </c>
      <c r="AL26" s="350"/>
      <c r="AM26" s="350"/>
      <c r="AN26" s="350"/>
      <c r="AO26" s="350"/>
      <c r="AP26" s="47"/>
      <c r="AQ26" s="49"/>
      <c r="BE26" s="339"/>
    </row>
    <row r="27" spans="2:71" s="2" customFormat="1" ht="14.45" customHeight="1">
      <c r="B27" s="46"/>
      <c r="C27" s="47"/>
      <c r="D27" s="47"/>
      <c r="E27" s="47"/>
      <c r="F27" s="48" t="s">
        <v>43</v>
      </c>
      <c r="G27" s="47"/>
      <c r="H27" s="47"/>
      <c r="I27" s="47"/>
      <c r="J27" s="47"/>
      <c r="K27" s="47"/>
      <c r="L27" s="349">
        <v>0.15</v>
      </c>
      <c r="M27" s="350"/>
      <c r="N27" s="350"/>
      <c r="O27" s="350"/>
      <c r="P27" s="47"/>
      <c r="Q27" s="47"/>
      <c r="R27" s="47"/>
      <c r="S27" s="47"/>
      <c r="T27" s="47"/>
      <c r="U27" s="47"/>
      <c r="V27" s="47"/>
      <c r="W27" s="351">
        <f>ROUND(BA51,2)</f>
        <v>0</v>
      </c>
      <c r="X27" s="350"/>
      <c r="Y27" s="350"/>
      <c r="Z27" s="350"/>
      <c r="AA27" s="350"/>
      <c r="AB27" s="350"/>
      <c r="AC27" s="350"/>
      <c r="AD27" s="350"/>
      <c r="AE27" s="350"/>
      <c r="AF27" s="47"/>
      <c r="AG27" s="47"/>
      <c r="AH27" s="47"/>
      <c r="AI27" s="47"/>
      <c r="AJ27" s="47"/>
      <c r="AK27" s="351">
        <f>ROUND(AW51,2)</f>
        <v>0</v>
      </c>
      <c r="AL27" s="350"/>
      <c r="AM27" s="350"/>
      <c r="AN27" s="350"/>
      <c r="AO27" s="350"/>
      <c r="AP27" s="47"/>
      <c r="AQ27" s="49"/>
      <c r="BE27" s="339"/>
    </row>
    <row r="28" spans="2:71" s="2" customFormat="1" ht="14.45" hidden="1" customHeight="1">
      <c r="B28" s="46"/>
      <c r="C28" s="47"/>
      <c r="D28" s="47"/>
      <c r="E28" s="47"/>
      <c r="F28" s="48" t="s">
        <v>44</v>
      </c>
      <c r="G28" s="47"/>
      <c r="H28" s="47"/>
      <c r="I28" s="47"/>
      <c r="J28" s="47"/>
      <c r="K28" s="47"/>
      <c r="L28" s="349">
        <v>0.21</v>
      </c>
      <c r="M28" s="350"/>
      <c r="N28" s="350"/>
      <c r="O28" s="350"/>
      <c r="P28" s="47"/>
      <c r="Q28" s="47"/>
      <c r="R28" s="47"/>
      <c r="S28" s="47"/>
      <c r="T28" s="47"/>
      <c r="U28" s="47"/>
      <c r="V28" s="47"/>
      <c r="W28" s="351">
        <f>ROUND(BB51,2)</f>
        <v>0</v>
      </c>
      <c r="X28" s="350"/>
      <c r="Y28" s="350"/>
      <c r="Z28" s="350"/>
      <c r="AA28" s="350"/>
      <c r="AB28" s="350"/>
      <c r="AC28" s="350"/>
      <c r="AD28" s="350"/>
      <c r="AE28" s="350"/>
      <c r="AF28" s="47"/>
      <c r="AG28" s="47"/>
      <c r="AH28" s="47"/>
      <c r="AI28" s="47"/>
      <c r="AJ28" s="47"/>
      <c r="AK28" s="351">
        <v>0</v>
      </c>
      <c r="AL28" s="350"/>
      <c r="AM28" s="350"/>
      <c r="AN28" s="350"/>
      <c r="AO28" s="350"/>
      <c r="AP28" s="47"/>
      <c r="AQ28" s="49"/>
      <c r="BE28" s="339"/>
    </row>
    <row r="29" spans="2:71" s="2" customFormat="1" ht="14.45" hidden="1" customHeight="1">
      <c r="B29" s="46"/>
      <c r="C29" s="47"/>
      <c r="D29" s="47"/>
      <c r="E29" s="47"/>
      <c r="F29" s="48" t="s">
        <v>45</v>
      </c>
      <c r="G29" s="47"/>
      <c r="H29" s="47"/>
      <c r="I29" s="47"/>
      <c r="J29" s="47"/>
      <c r="K29" s="47"/>
      <c r="L29" s="349">
        <v>0.15</v>
      </c>
      <c r="M29" s="350"/>
      <c r="N29" s="350"/>
      <c r="O29" s="350"/>
      <c r="P29" s="47"/>
      <c r="Q29" s="47"/>
      <c r="R29" s="47"/>
      <c r="S29" s="47"/>
      <c r="T29" s="47"/>
      <c r="U29" s="47"/>
      <c r="V29" s="47"/>
      <c r="W29" s="351">
        <f>ROUND(BC51,2)</f>
        <v>0</v>
      </c>
      <c r="X29" s="350"/>
      <c r="Y29" s="350"/>
      <c r="Z29" s="350"/>
      <c r="AA29" s="350"/>
      <c r="AB29" s="350"/>
      <c r="AC29" s="350"/>
      <c r="AD29" s="350"/>
      <c r="AE29" s="350"/>
      <c r="AF29" s="47"/>
      <c r="AG29" s="47"/>
      <c r="AH29" s="47"/>
      <c r="AI29" s="47"/>
      <c r="AJ29" s="47"/>
      <c r="AK29" s="351">
        <v>0</v>
      </c>
      <c r="AL29" s="350"/>
      <c r="AM29" s="350"/>
      <c r="AN29" s="350"/>
      <c r="AO29" s="350"/>
      <c r="AP29" s="47"/>
      <c r="AQ29" s="49"/>
      <c r="BE29" s="339"/>
    </row>
    <row r="30" spans="2:71" s="2" customFormat="1" ht="14.45" hidden="1" customHeight="1">
      <c r="B30" s="46"/>
      <c r="C30" s="47"/>
      <c r="D30" s="47"/>
      <c r="E30" s="47"/>
      <c r="F30" s="48" t="s">
        <v>46</v>
      </c>
      <c r="G30" s="47"/>
      <c r="H30" s="47"/>
      <c r="I30" s="47"/>
      <c r="J30" s="47"/>
      <c r="K30" s="47"/>
      <c r="L30" s="349">
        <v>0</v>
      </c>
      <c r="M30" s="350"/>
      <c r="N30" s="350"/>
      <c r="O30" s="350"/>
      <c r="P30" s="47"/>
      <c r="Q30" s="47"/>
      <c r="R30" s="47"/>
      <c r="S30" s="47"/>
      <c r="T30" s="47"/>
      <c r="U30" s="47"/>
      <c r="V30" s="47"/>
      <c r="W30" s="351">
        <f>ROUND(BD51,2)</f>
        <v>0</v>
      </c>
      <c r="X30" s="350"/>
      <c r="Y30" s="350"/>
      <c r="Z30" s="350"/>
      <c r="AA30" s="350"/>
      <c r="AB30" s="350"/>
      <c r="AC30" s="350"/>
      <c r="AD30" s="350"/>
      <c r="AE30" s="350"/>
      <c r="AF30" s="47"/>
      <c r="AG30" s="47"/>
      <c r="AH30" s="47"/>
      <c r="AI30" s="47"/>
      <c r="AJ30" s="47"/>
      <c r="AK30" s="351">
        <v>0</v>
      </c>
      <c r="AL30" s="350"/>
      <c r="AM30" s="350"/>
      <c r="AN30" s="350"/>
      <c r="AO30" s="350"/>
      <c r="AP30" s="47"/>
      <c r="AQ30" s="49"/>
      <c r="BE30" s="339"/>
    </row>
    <row r="31" spans="2:71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9"/>
    </row>
    <row r="32" spans="2:71" s="1" customFormat="1" ht="25.9" customHeight="1">
      <c r="B32" s="40"/>
      <c r="C32" s="50"/>
      <c r="D32" s="51" t="s">
        <v>47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48</v>
      </c>
      <c r="U32" s="52"/>
      <c r="V32" s="52"/>
      <c r="W32" s="52"/>
      <c r="X32" s="352" t="s">
        <v>49</v>
      </c>
      <c r="Y32" s="353"/>
      <c r="Z32" s="353"/>
      <c r="AA32" s="353"/>
      <c r="AB32" s="353"/>
      <c r="AC32" s="52"/>
      <c r="AD32" s="52"/>
      <c r="AE32" s="52"/>
      <c r="AF32" s="52"/>
      <c r="AG32" s="52"/>
      <c r="AH32" s="52"/>
      <c r="AI32" s="52"/>
      <c r="AJ32" s="52"/>
      <c r="AK32" s="354">
        <f>SUM(AK23:AK30)</f>
        <v>0</v>
      </c>
      <c r="AL32" s="353"/>
      <c r="AM32" s="353"/>
      <c r="AN32" s="353"/>
      <c r="AO32" s="355"/>
      <c r="AP32" s="50"/>
      <c r="AQ32" s="54"/>
      <c r="BE32" s="339"/>
    </row>
    <row r="33" spans="2:56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56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56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56" s="1" customFormat="1" ht="36.950000000000003" customHeight="1">
      <c r="B39" s="40"/>
      <c r="C39" s="61" t="s">
        <v>50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56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56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Stavenik001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56" s="4" customFormat="1" ht="36.950000000000003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56" t="str">
        <f>K6</f>
        <v>Stavba chodníku podél silnice III-4387 v obci Kelči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69"/>
      <c r="AQ42" s="69"/>
      <c r="AR42" s="70"/>
    </row>
    <row r="43" spans="2:56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56" s="1" customFormat="1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Kelč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58" t="str">
        <f>IF(AN8= "","",AN8)</f>
        <v>1.11.2017</v>
      </c>
      <c r="AN44" s="358"/>
      <c r="AO44" s="62"/>
      <c r="AP44" s="62"/>
      <c r="AQ44" s="62"/>
      <c r="AR44" s="60"/>
    </row>
    <row r="45" spans="2:56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 "","",E11)</f>
        <v>Město Kelč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33</v>
      </c>
      <c r="AJ46" s="62"/>
      <c r="AK46" s="62"/>
      <c r="AL46" s="62"/>
      <c r="AM46" s="359" t="str">
        <f>IF(E17="","",E17)</f>
        <v>Ing.Dybal Jaromír</v>
      </c>
      <c r="AN46" s="359"/>
      <c r="AO46" s="359"/>
      <c r="AP46" s="359"/>
      <c r="AQ46" s="62"/>
      <c r="AR46" s="60"/>
      <c r="AS46" s="360" t="s">
        <v>51</v>
      </c>
      <c r="AT46" s="361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>
      <c r="B47" s="40"/>
      <c r="C47" s="64" t="s">
        <v>31</v>
      </c>
      <c r="D47" s="62"/>
      <c r="E47" s="62"/>
      <c r="F47" s="62"/>
      <c r="G47" s="62"/>
      <c r="H47" s="62"/>
      <c r="I47" s="62"/>
      <c r="J47" s="62"/>
      <c r="K47" s="62"/>
      <c r="L47" s="65" t="str">
        <f>IF(E14= 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62"/>
      <c r="AT47" s="36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64"/>
      <c r="AT48" s="365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1:91" s="1" customFormat="1" ht="29.25" customHeight="1">
      <c r="B49" s="40"/>
      <c r="C49" s="366" t="s">
        <v>52</v>
      </c>
      <c r="D49" s="367"/>
      <c r="E49" s="367"/>
      <c r="F49" s="367"/>
      <c r="G49" s="367"/>
      <c r="H49" s="78"/>
      <c r="I49" s="368" t="s">
        <v>53</v>
      </c>
      <c r="J49" s="367"/>
      <c r="K49" s="367"/>
      <c r="L49" s="367"/>
      <c r="M49" s="367"/>
      <c r="N49" s="367"/>
      <c r="O49" s="367"/>
      <c r="P49" s="36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9" t="s">
        <v>54</v>
      </c>
      <c r="AH49" s="367"/>
      <c r="AI49" s="367"/>
      <c r="AJ49" s="367"/>
      <c r="AK49" s="367"/>
      <c r="AL49" s="367"/>
      <c r="AM49" s="367"/>
      <c r="AN49" s="368" t="s">
        <v>55</v>
      </c>
      <c r="AO49" s="367"/>
      <c r="AP49" s="367"/>
      <c r="AQ49" s="79" t="s">
        <v>56</v>
      </c>
      <c r="AR49" s="60"/>
      <c r="AS49" s="80" t="s">
        <v>57</v>
      </c>
      <c r="AT49" s="81" t="s">
        <v>58</v>
      </c>
      <c r="AU49" s="81" t="s">
        <v>59</v>
      </c>
      <c r="AV49" s="81" t="s">
        <v>60</v>
      </c>
      <c r="AW49" s="81" t="s">
        <v>61</v>
      </c>
      <c r="AX49" s="81" t="s">
        <v>62</v>
      </c>
      <c r="AY49" s="81" t="s">
        <v>63</v>
      </c>
      <c r="AZ49" s="81" t="s">
        <v>64</v>
      </c>
      <c r="BA49" s="81" t="s">
        <v>65</v>
      </c>
      <c r="BB49" s="81" t="s">
        <v>66</v>
      </c>
      <c r="BC49" s="81" t="s">
        <v>67</v>
      </c>
      <c r="BD49" s="82" t="s">
        <v>68</v>
      </c>
    </row>
    <row r="50" spans="1:91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1:91" s="4" customFormat="1" ht="32.450000000000003" customHeight="1">
      <c r="B51" s="67"/>
      <c r="C51" s="86" t="s">
        <v>69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73">
        <f>ROUND(SUM(AG52:AG53),2)</f>
        <v>0</v>
      </c>
      <c r="AH51" s="373"/>
      <c r="AI51" s="373"/>
      <c r="AJ51" s="373"/>
      <c r="AK51" s="373"/>
      <c r="AL51" s="373"/>
      <c r="AM51" s="373"/>
      <c r="AN51" s="374">
        <f>SUM(AG51,AT51)</f>
        <v>0</v>
      </c>
      <c r="AO51" s="374"/>
      <c r="AP51" s="374"/>
      <c r="AQ51" s="88" t="s">
        <v>21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70</v>
      </c>
      <c r="BT51" s="93" t="s">
        <v>71</v>
      </c>
      <c r="BU51" s="94" t="s">
        <v>72</v>
      </c>
      <c r="BV51" s="93" t="s">
        <v>73</v>
      </c>
      <c r="BW51" s="93" t="s">
        <v>7</v>
      </c>
      <c r="BX51" s="93" t="s">
        <v>74</v>
      </c>
      <c r="CL51" s="93" t="s">
        <v>21</v>
      </c>
    </row>
    <row r="52" spans="1:91" s="5" customFormat="1" ht="22.5" customHeight="1">
      <c r="A52" s="95" t="s">
        <v>75</v>
      </c>
      <c r="B52" s="96"/>
      <c r="C52" s="97"/>
      <c r="D52" s="372" t="s">
        <v>76</v>
      </c>
      <c r="E52" s="372"/>
      <c r="F52" s="372"/>
      <c r="G52" s="372"/>
      <c r="H52" s="372"/>
      <c r="I52" s="98"/>
      <c r="J52" s="372" t="s">
        <v>77</v>
      </c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0">
        <f>'01 - Uznatelné náklady'!J27</f>
        <v>0</v>
      </c>
      <c r="AH52" s="371"/>
      <c r="AI52" s="371"/>
      <c r="AJ52" s="371"/>
      <c r="AK52" s="371"/>
      <c r="AL52" s="371"/>
      <c r="AM52" s="371"/>
      <c r="AN52" s="370">
        <f>SUM(AG52,AT52)</f>
        <v>0</v>
      </c>
      <c r="AO52" s="371"/>
      <c r="AP52" s="371"/>
      <c r="AQ52" s="99" t="s">
        <v>78</v>
      </c>
      <c r="AR52" s="100"/>
      <c r="AS52" s="101">
        <v>0</v>
      </c>
      <c r="AT52" s="102">
        <f>ROUND(SUM(AV52:AW52),2)</f>
        <v>0</v>
      </c>
      <c r="AU52" s="103">
        <f>'01 - Uznatelné náklady'!P88</f>
        <v>0</v>
      </c>
      <c r="AV52" s="102">
        <f>'01 - Uznatelné náklady'!J30</f>
        <v>0</v>
      </c>
      <c r="AW52" s="102">
        <f>'01 - Uznatelné náklady'!J31</f>
        <v>0</v>
      </c>
      <c r="AX52" s="102">
        <f>'01 - Uznatelné náklady'!J32</f>
        <v>0</v>
      </c>
      <c r="AY52" s="102">
        <f>'01 - Uznatelné náklady'!J33</f>
        <v>0</v>
      </c>
      <c r="AZ52" s="102">
        <f>'01 - Uznatelné náklady'!F30</f>
        <v>0</v>
      </c>
      <c r="BA52" s="102">
        <f>'01 - Uznatelné náklady'!F31</f>
        <v>0</v>
      </c>
      <c r="BB52" s="102">
        <f>'01 - Uznatelné náklady'!F32</f>
        <v>0</v>
      </c>
      <c r="BC52" s="102">
        <f>'01 - Uznatelné náklady'!F33</f>
        <v>0</v>
      </c>
      <c r="BD52" s="104">
        <f>'01 - Uznatelné náklady'!F34</f>
        <v>0</v>
      </c>
      <c r="BT52" s="105" t="s">
        <v>79</v>
      </c>
      <c r="BV52" s="105" t="s">
        <v>73</v>
      </c>
      <c r="BW52" s="105" t="s">
        <v>80</v>
      </c>
      <c r="BX52" s="105" t="s">
        <v>7</v>
      </c>
      <c r="CL52" s="105" t="s">
        <v>21</v>
      </c>
      <c r="CM52" s="105" t="s">
        <v>81</v>
      </c>
    </row>
    <row r="53" spans="1:91" s="5" customFormat="1" ht="22.5" customHeight="1">
      <c r="A53" s="95" t="s">
        <v>75</v>
      </c>
      <c r="B53" s="96"/>
      <c r="C53" s="97"/>
      <c r="D53" s="372" t="s">
        <v>82</v>
      </c>
      <c r="E53" s="372"/>
      <c r="F53" s="372"/>
      <c r="G53" s="372"/>
      <c r="H53" s="372"/>
      <c r="I53" s="98"/>
      <c r="J53" s="372" t="s">
        <v>83</v>
      </c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0">
        <f>'02 - Neuznatelné náklady'!J27</f>
        <v>0</v>
      </c>
      <c r="AH53" s="371"/>
      <c r="AI53" s="371"/>
      <c r="AJ53" s="371"/>
      <c r="AK53" s="371"/>
      <c r="AL53" s="371"/>
      <c r="AM53" s="371"/>
      <c r="AN53" s="370">
        <f>SUM(AG53,AT53)</f>
        <v>0</v>
      </c>
      <c r="AO53" s="371"/>
      <c r="AP53" s="371"/>
      <c r="AQ53" s="99" t="s">
        <v>78</v>
      </c>
      <c r="AR53" s="100"/>
      <c r="AS53" s="106">
        <v>0</v>
      </c>
      <c r="AT53" s="107">
        <f>ROUND(SUM(AV53:AW53),2)</f>
        <v>0</v>
      </c>
      <c r="AU53" s="108">
        <f>'02 - Neuznatelné náklady'!P87</f>
        <v>0</v>
      </c>
      <c r="AV53" s="107">
        <f>'02 - Neuznatelné náklady'!J30</f>
        <v>0</v>
      </c>
      <c r="AW53" s="107">
        <f>'02 - Neuznatelné náklady'!J31</f>
        <v>0</v>
      </c>
      <c r="AX53" s="107">
        <f>'02 - Neuznatelné náklady'!J32</f>
        <v>0</v>
      </c>
      <c r="AY53" s="107">
        <f>'02 - Neuznatelné náklady'!J33</f>
        <v>0</v>
      </c>
      <c r="AZ53" s="107">
        <f>'02 - Neuznatelné náklady'!F30</f>
        <v>0</v>
      </c>
      <c r="BA53" s="107">
        <f>'02 - Neuznatelné náklady'!F31</f>
        <v>0</v>
      </c>
      <c r="BB53" s="107">
        <f>'02 - Neuznatelné náklady'!F32</f>
        <v>0</v>
      </c>
      <c r="BC53" s="107">
        <f>'02 - Neuznatelné náklady'!F33</f>
        <v>0</v>
      </c>
      <c r="BD53" s="109">
        <f>'02 - Neuznatelné náklady'!F34</f>
        <v>0</v>
      </c>
      <c r="BT53" s="105" t="s">
        <v>79</v>
      </c>
      <c r="BV53" s="105" t="s">
        <v>73</v>
      </c>
      <c r="BW53" s="105" t="s">
        <v>84</v>
      </c>
      <c r="BX53" s="105" t="s">
        <v>7</v>
      </c>
      <c r="CL53" s="105" t="s">
        <v>21</v>
      </c>
      <c r="CM53" s="105" t="s">
        <v>81</v>
      </c>
    </row>
    <row r="54" spans="1:91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1:91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Uznatelné náklady'!C2" display="/"/>
    <hyperlink ref="A53" location="'02 - Neuznatelné náklady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82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85</v>
      </c>
      <c r="G1" s="383" t="s">
        <v>86</v>
      </c>
      <c r="H1" s="383"/>
      <c r="I1" s="114"/>
      <c r="J1" s="113" t="s">
        <v>87</v>
      </c>
      <c r="K1" s="112" t="s">
        <v>88</v>
      </c>
      <c r="L1" s="113" t="s">
        <v>89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80</v>
      </c>
      <c r="AZ2" s="115" t="s">
        <v>90</v>
      </c>
      <c r="BA2" s="115" t="s">
        <v>21</v>
      </c>
      <c r="BB2" s="115" t="s">
        <v>21</v>
      </c>
      <c r="BC2" s="115" t="s">
        <v>91</v>
      </c>
      <c r="BD2" s="115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81</v>
      </c>
      <c r="AZ3" s="115" t="s">
        <v>92</v>
      </c>
      <c r="BA3" s="115" t="s">
        <v>21</v>
      </c>
      <c r="BB3" s="115" t="s">
        <v>21</v>
      </c>
      <c r="BC3" s="115" t="s">
        <v>93</v>
      </c>
      <c r="BD3" s="115" t="s">
        <v>81</v>
      </c>
    </row>
    <row r="4" spans="1:70" ht="36.950000000000003" customHeight="1">
      <c r="B4" s="27"/>
      <c r="C4" s="28"/>
      <c r="D4" s="29" t="s">
        <v>94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95</v>
      </c>
      <c r="BA4" s="115" t="s">
        <v>21</v>
      </c>
      <c r="BB4" s="115" t="s">
        <v>21</v>
      </c>
      <c r="BC4" s="115" t="s">
        <v>96</v>
      </c>
      <c r="BD4" s="115" t="s">
        <v>81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97</v>
      </c>
      <c r="BA5" s="115" t="s">
        <v>21</v>
      </c>
      <c r="BB5" s="115" t="s">
        <v>21</v>
      </c>
      <c r="BC5" s="115" t="s">
        <v>98</v>
      </c>
      <c r="BD5" s="115" t="s">
        <v>81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99</v>
      </c>
      <c r="BA6" s="115" t="s">
        <v>21</v>
      </c>
      <c r="BB6" s="115" t="s">
        <v>21</v>
      </c>
      <c r="BC6" s="115" t="s">
        <v>100</v>
      </c>
      <c r="BD6" s="115" t="s">
        <v>81</v>
      </c>
    </row>
    <row r="7" spans="1:70" ht="22.5" customHeight="1">
      <c r="B7" s="27"/>
      <c r="C7" s="28"/>
      <c r="D7" s="28"/>
      <c r="E7" s="376" t="str">
        <f>'Rekapitulace stavby'!K6</f>
        <v>Stavba chodníku podél silnice III-4387 v obci Kelči</v>
      </c>
      <c r="F7" s="377"/>
      <c r="G7" s="377"/>
      <c r="H7" s="377"/>
      <c r="I7" s="117"/>
      <c r="J7" s="28"/>
      <c r="K7" s="30"/>
      <c r="AZ7" s="115" t="s">
        <v>101</v>
      </c>
      <c r="BA7" s="115" t="s">
        <v>21</v>
      </c>
      <c r="BB7" s="115" t="s">
        <v>21</v>
      </c>
      <c r="BC7" s="115" t="s">
        <v>102</v>
      </c>
      <c r="BD7" s="115" t="s">
        <v>81</v>
      </c>
    </row>
    <row r="8" spans="1:70" s="1" customFormat="1">
      <c r="B8" s="40"/>
      <c r="C8" s="41"/>
      <c r="D8" s="36" t="s">
        <v>103</v>
      </c>
      <c r="E8" s="41"/>
      <c r="F8" s="41"/>
      <c r="G8" s="41"/>
      <c r="H8" s="41"/>
      <c r="I8" s="118"/>
      <c r="J8" s="41"/>
      <c r="K8" s="44"/>
      <c r="AZ8" s="115" t="s">
        <v>104</v>
      </c>
      <c r="BA8" s="115" t="s">
        <v>21</v>
      </c>
      <c r="BB8" s="115" t="s">
        <v>21</v>
      </c>
      <c r="BC8" s="115" t="s">
        <v>105</v>
      </c>
      <c r="BD8" s="115" t="s">
        <v>81</v>
      </c>
    </row>
    <row r="9" spans="1:70" s="1" customFormat="1" ht="36.950000000000003" customHeight="1">
      <c r="B9" s="40"/>
      <c r="C9" s="41"/>
      <c r="D9" s="41"/>
      <c r="E9" s="378" t="s">
        <v>106</v>
      </c>
      <c r="F9" s="379"/>
      <c r="G9" s="379"/>
      <c r="H9" s="379"/>
      <c r="I9" s="118"/>
      <c r="J9" s="41"/>
      <c r="K9" s="44"/>
      <c r="AZ9" s="115" t="s">
        <v>107</v>
      </c>
      <c r="BA9" s="115" t="s">
        <v>21</v>
      </c>
      <c r="BB9" s="115" t="s">
        <v>21</v>
      </c>
      <c r="BC9" s="115" t="s">
        <v>108</v>
      </c>
      <c r="BD9" s="115" t="s">
        <v>81</v>
      </c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  <c r="AZ10" s="115" t="s">
        <v>109</v>
      </c>
      <c r="BA10" s="115" t="s">
        <v>21</v>
      </c>
      <c r="BB10" s="115" t="s">
        <v>21</v>
      </c>
      <c r="BC10" s="115" t="s">
        <v>110</v>
      </c>
      <c r="BD10" s="115" t="s">
        <v>81</v>
      </c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  <c r="AZ11" s="115" t="s">
        <v>111</v>
      </c>
      <c r="BA11" s="115" t="s">
        <v>21</v>
      </c>
      <c r="BB11" s="115" t="s">
        <v>21</v>
      </c>
      <c r="BC11" s="115" t="s">
        <v>112</v>
      </c>
      <c r="BD11" s="115" t="s">
        <v>81</v>
      </c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1.11.2017</v>
      </c>
      <c r="K12" s="44"/>
      <c r="AZ12" s="115" t="s">
        <v>113</v>
      </c>
      <c r="BA12" s="115" t="s">
        <v>21</v>
      </c>
      <c r="BB12" s="115" t="s">
        <v>21</v>
      </c>
      <c r="BC12" s="115" t="s">
        <v>114</v>
      </c>
      <c r="BD12" s="115" t="s">
        <v>81</v>
      </c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  <c r="AZ13" s="115" t="s">
        <v>115</v>
      </c>
      <c r="BA13" s="115" t="s">
        <v>21</v>
      </c>
      <c r="BB13" s="115" t="s">
        <v>21</v>
      </c>
      <c r="BC13" s="115" t="s">
        <v>116</v>
      </c>
      <c r="BD13" s="115" t="s">
        <v>81</v>
      </c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  <c r="AZ14" s="115" t="s">
        <v>117</v>
      </c>
      <c r="BA14" s="115" t="s">
        <v>21</v>
      </c>
      <c r="BB14" s="115" t="s">
        <v>21</v>
      </c>
      <c r="BC14" s="115" t="s">
        <v>118</v>
      </c>
      <c r="BD14" s="115" t="s">
        <v>81</v>
      </c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  <c r="AZ15" s="115" t="s">
        <v>119</v>
      </c>
      <c r="BA15" s="115" t="s">
        <v>21</v>
      </c>
      <c r="BB15" s="115" t="s">
        <v>21</v>
      </c>
      <c r="BC15" s="115" t="s">
        <v>120</v>
      </c>
      <c r="BD15" s="115" t="s">
        <v>81</v>
      </c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5" t="s">
        <v>21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37</v>
      </c>
      <c r="E27" s="41"/>
      <c r="F27" s="41"/>
      <c r="G27" s="41"/>
      <c r="H27" s="41"/>
      <c r="I27" s="118"/>
      <c r="J27" s="128">
        <f>ROUND(J88,2)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29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30">
        <f>ROUND(SUM(BE88:BE281), 2)</f>
        <v>0</v>
      </c>
      <c r="G30" s="41"/>
      <c r="H30" s="41"/>
      <c r="I30" s="131">
        <v>0.21</v>
      </c>
      <c r="J30" s="130">
        <f>ROUND(ROUND((SUM(BE88:BE281)),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30">
        <f>ROUND(SUM(BF88:BF281), 2)</f>
        <v>0</v>
      </c>
      <c r="G31" s="41"/>
      <c r="H31" s="41"/>
      <c r="I31" s="131">
        <v>0.15</v>
      </c>
      <c r="J31" s="130">
        <f>ROUND(ROUND((SUM(BF88:BF281)),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30">
        <f>ROUND(SUM(BG88:BG281),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45</v>
      </c>
      <c r="F33" s="130">
        <f>ROUND(SUM(BH88:BH281),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30">
        <f>ROUND(SUM(BI88:BI281),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47</v>
      </c>
      <c r="E36" s="78"/>
      <c r="F36" s="78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0"/>
      <c r="C42" s="29" t="s">
        <v>121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Stavba chodníku podél silnice III-4387 v obci Kelči</v>
      </c>
      <c r="F45" s="377"/>
      <c r="G45" s="377"/>
      <c r="H45" s="377"/>
      <c r="I45" s="118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01 - Uznatelné náklady</v>
      </c>
      <c r="F47" s="379"/>
      <c r="G47" s="379"/>
      <c r="H47" s="379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Kelč</v>
      </c>
      <c r="G49" s="41"/>
      <c r="H49" s="41"/>
      <c r="I49" s="119" t="s">
        <v>25</v>
      </c>
      <c r="J49" s="120" t="str">
        <f>IF(J12="","",J12)</f>
        <v>1.11.2017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Město Kelč</v>
      </c>
      <c r="G51" s="41"/>
      <c r="H51" s="41"/>
      <c r="I51" s="119" t="s">
        <v>33</v>
      </c>
      <c r="J51" s="34" t="str">
        <f>E21</f>
        <v>Ing.Dybal Jaromír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122</v>
      </c>
      <c r="D54" s="132"/>
      <c r="E54" s="132"/>
      <c r="F54" s="132"/>
      <c r="G54" s="132"/>
      <c r="H54" s="132"/>
      <c r="I54" s="145"/>
      <c r="J54" s="146" t="s">
        <v>123</v>
      </c>
      <c r="K54" s="147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124</v>
      </c>
      <c r="D56" s="41"/>
      <c r="E56" s="41"/>
      <c r="F56" s="41"/>
      <c r="G56" s="41"/>
      <c r="H56" s="41"/>
      <c r="I56" s="118"/>
      <c r="J56" s="128">
        <f>J88</f>
        <v>0</v>
      </c>
      <c r="K56" s="44"/>
      <c r="AU56" s="23" t="s">
        <v>125</v>
      </c>
    </row>
    <row r="57" spans="2:47" s="7" customFormat="1" ht="24.95" customHeight="1">
      <c r="B57" s="149"/>
      <c r="C57" s="150"/>
      <c r="D57" s="151" t="s">
        <v>126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47" s="8" customFormat="1" ht="19.899999999999999" customHeight="1">
      <c r="B58" s="156"/>
      <c r="C58" s="157"/>
      <c r="D58" s="158" t="s">
        <v>127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47" s="8" customFormat="1" ht="19.899999999999999" customHeight="1">
      <c r="B59" s="156"/>
      <c r="C59" s="157"/>
      <c r="D59" s="158" t="s">
        <v>128</v>
      </c>
      <c r="E59" s="159"/>
      <c r="F59" s="159"/>
      <c r="G59" s="159"/>
      <c r="H59" s="159"/>
      <c r="I59" s="160"/>
      <c r="J59" s="161">
        <f>J166</f>
        <v>0</v>
      </c>
      <c r="K59" s="162"/>
    </row>
    <row r="60" spans="2:47" s="8" customFormat="1" ht="19.899999999999999" customHeight="1">
      <c r="B60" s="156"/>
      <c r="C60" s="157"/>
      <c r="D60" s="158" t="s">
        <v>129</v>
      </c>
      <c r="E60" s="159"/>
      <c r="F60" s="159"/>
      <c r="G60" s="159"/>
      <c r="H60" s="159"/>
      <c r="I60" s="160"/>
      <c r="J60" s="161">
        <f>J174</f>
        <v>0</v>
      </c>
      <c r="K60" s="162"/>
    </row>
    <row r="61" spans="2:47" s="8" customFormat="1" ht="19.899999999999999" customHeight="1">
      <c r="B61" s="156"/>
      <c r="C61" s="157"/>
      <c r="D61" s="158" t="s">
        <v>130</v>
      </c>
      <c r="E61" s="159"/>
      <c r="F61" s="159"/>
      <c r="G61" s="159"/>
      <c r="H61" s="159"/>
      <c r="I61" s="160"/>
      <c r="J61" s="161">
        <f>J221</f>
        <v>0</v>
      </c>
      <c r="K61" s="162"/>
    </row>
    <row r="62" spans="2:47" s="8" customFormat="1" ht="19.899999999999999" customHeight="1">
      <c r="B62" s="156"/>
      <c r="C62" s="157"/>
      <c r="D62" s="158" t="s">
        <v>131</v>
      </c>
      <c r="E62" s="159"/>
      <c r="F62" s="159"/>
      <c r="G62" s="159"/>
      <c r="H62" s="159"/>
      <c r="I62" s="160"/>
      <c r="J62" s="161">
        <f>J234</f>
        <v>0</v>
      </c>
      <c r="K62" s="162"/>
    </row>
    <row r="63" spans="2:47" s="8" customFormat="1" ht="19.899999999999999" customHeight="1">
      <c r="B63" s="156"/>
      <c r="C63" s="157"/>
      <c r="D63" s="158" t="s">
        <v>132</v>
      </c>
      <c r="E63" s="159"/>
      <c r="F63" s="159"/>
      <c r="G63" s="159"/>
      <c r="H63" s="159"/>
      <c r="I63" s="160"/>
      <c r="J63" s="161">
        <f>J258</f>
        <v>0</v>
      </c>
      <c r="K63" s="162"/>
    </row>
    <row r="64" spans="2:47" s="8" customFormat="1" ht="19.899999999999999" customHeight="1">
      <c r="B64" s="156"/>
      <c r="C64" s="157"/>
      <c r="D64" s="158" t="s">
        <v>133</v>
      </c>
      <c r="E64" s="159"/>
      <c r="F64" s="159"/>
      <c r="G64" s="159"/>
      <c r="H64" s="159"/>
      <c r="I64" s="160"/>
      <c r="J64" s="161">
        <f>J271</f>
        <v>0</v>
      </c>
      <c r="K64" s="162"/>
    </row>
    <row r="65" spans="2:12" s="7" customFormat="1" ht="24.95" customHeight="1">
      <c r="B65" s="149"/>
      <c r="C65" s="150"/>
      <c r="D65" s="151" t="s">
        <v>134</v>
      </c>
      <c r="E65" s="152"/>
      <c r="F65" s="152"/>
      <c r="G65" s="152"/>
      <c r="H65" s="152"/>
      <c r="I65" s="153"/>
      <c r="J65" s="154">
        <f>J273</f>
        <v>0</v>
      </c>
      <c r="K65" s="155"/>
    </row>
    <row r="66" spans="2:12" s="8" customFormat="1" ht="19.899999999999999" customHeight="1">
      <c r="B66" s="156"/>
      <c r="C66" s="157"/>
      <c r="D66" s="158" t="s">
        <v>135</v>
      </c>
      <c r="E66" s="159"/>
      <c r="F66" s="159"/>
      <c r="G66" s="159"/>
      <c r="H66" s="159"/>
      <c r="I66" s="160"/>
      <c r="J66" s="161">
        <f>J274</f>
        <v>0</v>
      </c>
      <c r="K66" s="162"/>
    </row>
    <row r="67" spans="2:12" s="8" customFormat="1" ht="19.899999999999999" customHeight="1">
      <c r="B67" s="156"/>
      <c r="C67" s="157"/>
      <c r="D67" s="158" t="s">
        <v>136</v>
      </c>
      <c r="E67" s="159"/>
      <c r="F67" s="159"/>
      <c r="G67" s="159"/>
      <c r="H67" s="159"/>
      <c r="I67" s="160"/>
      <c r="J67" s="161">
        <f>J276</f>
        <v>0</v>
      </c>
      <c r="K67" s="162"/>
    </row>
    <row r="68" spans="2:12" s="8" customFormat="1" ht="19.899999999999999" customHeight="1">
      <c r="B68" s="156"/>
      <c r="C68" s="157"/>
      <c r="D68" s="158" t="s">
        <v>137</v>
      </c>
      <c r="E68" s="159"/>
      <c r="F68" s="159"/>
      <c r="G68" s="159"/>
      <c r="H68" s="159"/>
      <c r="I68" s="160"/>
      <c r="J68" s="161">
        <f>J280</f>
        <v>0</v>
      </c>
      <c r="K68" s="162"/>
    </row>
    <row r="69" spans="2:12" s="1" customFormat="1" ht="21.75" customHeight="1">
      <c r="B69" s="40"/>
      <c r="C69" s="41"/>
      <c r="D69" s="41"/>
      <c r="E69" s="41"/>
      <c r="F69" s="41"/>
      <c r="G69" s="41"/>
      <c r="H69" s="41"/>
      <c r="I69" s="118"/>
      <c r="J69" s="41"/>
      <c r="K69" s="44"/>
    </row>
    <row r="70" spans="2:12" s="1" customFormat="1" ht="6.95" customHeight="1">
      <c r="B70" s="55"/>
      <c r="C70" s="56"/>
      <c r="D70" s="56"/>
      <c r="E70" s="56"/>
      <c r="F70" s="56"/>
      <c r="G70" s="56"/>
      <c r="H70" s="56"/>
      <c r="I70" s="139"/>
      <c r="J70" s="56"/>
      <c r="K70" s="57"/>
    </row>
    <row r="74" spans="2:12" s="1" customFormat="1" ht="6.95" customHeight="1">
      <c r="B74" s="58"/>
      <c r="C74" s="59"/>
      <c r="D74" s="59"/>
      <c r="E74" s="59"/>
      <c r="F74" s="59"/>
      <c r="G74" s="59"/>
      <c r="H74" s="59"/>
      <c r="I74" s="142"/>
      <c r="J74" s="59"/>
      <c r="K74" s="59"/>
      <c r="L74" s="60"/>
    </row>
    <row r="75" spans="2:12" s="1" customFormat="1" ht="36.950000000000003" customHeight="1">
      <c r="B75" s="40"/>
      <c r="C75" s="61" t="s">
        <v>138</v>
      </c>
      <c r="D75" s="62"/>
      <c r="E75" s="62"/>
      <c r="F75" s="62"/>
      <c r="G75" s="62"/>
      <c r="H75" s="62"/>
      <c r="I75" s="163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63"/>
      <c r="J76" s="62"/>
      <c r="K76" s="62"/>
      <c r="L76" s="60"/>
    </row>
    <row r="77" spans="2:12" s="1" customFormat="1" ht="14.45" customHeight="1">
      <c r="B77" s="40"/>
      <c r="C77" s="64" t="s">
        <v>18</v>
      </c>
      <c r="D77" s="62"/>
      <c r="E77" s="62"/>
      <c r="F77" s="62"/>
      <c r="G77" s="62"/>
      <c r="H77" s="62"/>
      <c r="I77" s="163"/>
      <c r="J77" s="62"/>
      <c r="K77" s="62"/>
      <c r="L77" s="60"/>
    </row>
    <row r="78" spans="2:12" s="1" customFormat="1" ht="22.5" customHeight="1">
      <c r="B78" s="40"/>
      <c r="C78" s="62"/>
      <c r="D78" s="62"/>
      <c r="E78" s="380" t="str">
        <f>E7</f>
        <v>Stavba chodníku podél silnice III-4387 v obci Kelči</v>
      </c>
      <c r="F78" s="381"/>
      <c r="G78" s="381"/>
      <c r="H78" s="381"/>
      <c r="I78" s="163"/>
      <c r="J78" s="62"/>
      <c r="K78" s="62"/>
      <c r="L78" s="60"/>
    </row>
    <row r="79" spans="2:12" s="1" customFormat="1" ht="14.45" customHeight="1">
      <c r="B79" s="40"/>
      <c r="C79" s="64" t="s">
        <v>103</v>
      </c>
      <c r="D79" s="62"/>
      <c r="E79" s="62"/>
      <c r="F79" s="62"/>
      <c r="G79" s="62"/>
      <c r="H79" s="62"/>
      <c r="I79" s="163"/>
      <c r="J79" s="62"/>
      <c r="K79" s="62"/>
      <c r="L79" s="60"/>
    </row>
    <row r="80" spans="2:12" s="1" customFormat="1" ht="23.25" customHeight="1">
      <c r="B80" s="40"/>
      <c r="C80" s="62"/>
      <c r="D80" s="62"/>
      <c r="E80" s="356" t="str">
        <f>E9</f>
        <v>01 - Uznatelné náklady</v>
      </c>
      <c r="F80" s="382"/>
      <c r="G80" s="382"/>
      <c r="H80" s="382"/>
      <c r="I80" s="163"/>
      <c r="J80" s="62"/>
      <c r="K80" s="62"/>
      <c r="L80" s="60"/>
    </row>
    <row r="81" spans="2:65" s="1" customFormat="1" ht="6.95" customHeight="1">
      <c r="B81" s="40"/>
      <c r="C81" s="62"/>
      <c r="D81" s="62"/>
      <c r="E81" s="62"/>
      <c r="F81" s="62"/>
      <c r="G81" s="62"/>
      <c r="H81" s="62"/>
      <c r="I81" s="163"/>
      <c r="J81" s="62"/>
      <c r="K81" s="62"/>
      <c r="L81" s="60"/>
    </row>
    <row r="82" spans="2:65" s="1" customFormat="1" ht="18" customHeight="1">
      <c r="B82" s="40"/>
      <c r="C82" s="64" t="s">
        <v>23</v>
      </c>
      <c r="D82" s="62"/>
      <c r="E82" s="62"/>
      <c r="F82" s="164" t="str">
        <f>F12</f>
        <v>Kelč</v>
      </c>
      <c r="G82" s="62"/>
      <c r="H82" s="62"/>
      <c r="I82" s="165" t="s">
        <v>25</v>
      </c>
      <c r="J82" s="72" t="str">
        <f>IF(J12="","",J12)</f>
        <v>1.11.2017</v>
      </c>
      <c r="K82" s="62"/>
      <c r="L82" s="60"/>
    </row>
    <row r="83" spans="2:65" s="1" customFormat="1" ht="6.95" customHeight="1">
      <c r="B83" s="40"/>
      <c r="C83" s="62"/>
      <c r="D83" s="62"/>
      <c r="E83" s="62"/>
      <c r="F83" s="62"/>
      <c r="G83" s="62"/>
      <c r="H83" s="62"/>
      <c r="I83" s="163"/>
      <c r="J83" s="62"/>
      <c r="K83" s="62"/>
      <c r="L83" s="60"/>
    </row>
    <row r="84" spans="2:65" s="1" customFormat="1">
      <c r="B84" s="40"/>
      <c r="C84" s="64" t="s">
        <v>27</v>
      </c>
      <c r="D84" s="62"/>
      <c r="E84" s="62"/>
      <c r="F84" s="164" t="str">
        <f>E15</f>
        <v>Město Kelč</v>
      </c>
      <c r="G84" s="62"/>
      <c r="H84" s="62"/>
      <c r="I84" s="165" t="s">
        <v>33</v>
      </c>
      <c r="J84" s="164" t="str">
        <f>E21</f>
        <v>Ing.Dybal Jaromír</v>
      </c>
      <c r="K84" s="62"/>
      <c r="L84" s="60"/>
    </row>
    <row r="85" spans="2:65" s="1" customFormat="1" ht="14.45" customHeight="1">
      <c r="B85" s="40"/>
      <c r="C85" s="64" t="s">
        <v>31</v>
      </c>
      <c r="D85" s="62"/>
      <c r="E85" s="62"/>
      <c r="F85" s="164" t="str">
        <f>IF(E18="","",E18)</f>
        <v/>
      </c>
      <c r="G85" s="62"/>
      <c r="H85" s="62"/>
      <c r="I85" s="163"/>
      <c r="J85" s="62"/>
      <c r="K85" s="62"/>
      <c r="L85" s="60"/>
    </row>
    <row r="86" spans="2:65" s="1" customFormat="1" ht="10.35" customHeight="1">
      <c r="B86" s="40"/>
      <c r="C86" s="62"/>
      <c r="D86" s="62"/>
      <c r="E86" s="62"/>
      <c r="F86" s="62"/>
      <c r="G86" s="62"/>
      <c r="H86" s="62"/>
      <c r="I86" s="163"/>
      <c r="J86" s="62"/>
      <c r="K86" s="62"/>
      <c r="L86" s="60"/>
    </row>
    <row r="87" spans="2:65" s="9" customFormat="1" ht="29.25" customHeight="1">
      <c r="B87" s="166"/>
      <c r="C87" s="167" t="s">
        <v>139</v>
      </c>
      <c r="D87" s="168" t="s">
        <v>56</v>
      </c>
      <c r="E87" s="168" t="s">
        <v>52</v>
      </c>
      <c r="F87" s="168" t="s">
        <v>140</v>
      </c>
      <c r="G87" s="168" t="s">
        <v>141</v>
      </c>
      <c r="H87" s="168" t="s">
        <v>142</v>
      </c>
      <c r="I87" s="169" t="s">
        <v>143</v>
      </c>
      <c r="J87" s="168" t="s">
        <v>123</v>
      </c>
      <c r="K87" s="170" t="s">
        <v>144</v>
      </c>
      <c r="L87" s="171"/>
      <c r="M87" s="80" t="s">
        <v>145</v>
      </c>
      <c r="N87" s="81" t="s">
        <v>41</v>
      </c>
      <c r="O87" s="81" t="s">
        <v>146</v>
      </c>
      <c r="P87" s="81" t="s">
        <v>147</v>
      </c>
      <c r="Q87" s="81" t="s">
        <v>148</v>
      </c>
      <c r="R87" s="81" t="s">
        <v>149</v>
      </c>
      <c r="S87" s="81" t="s">
        <v>150</v>
      </c>
      <c r="T87" s="82" t="s">
        <v>151</v>
      </c>
    </row>
    <row r="88" spans="2:65" s="1" customFormat="1" ht="29.25" customHeight="1">
      <c r="B88" s="40"/>
      <c r="C88" s="86" t="s">
        <v>124</v>
      </c>
      <c r="D88" s="62"/>
      <c r="E88" s="62"/>
      <c r="F88" s="62"/>
      <c r="G88" s="62"/>
      <c r="H88" s="62"/>
      <c r="I88" s="163"/>
      <c r="J88" s="172">
        <f>BK88</f>
        <v>0</v>
      </c>
      <c r="K88" s="62"/>
      <c r="L88" s="60"/>
      <c r="M88" s="83"/>
      <c r="N88" s="84"/>
      <c r="O88" s="84"/>
      <c r="P88" s="173">
        <f>P89+P273</f>
        <v>0</v>
      </c>
      <c r="Q88" s="84"/>
      <c r="R88" s="173">
        <f>R89+R273</f>
        <v>342.00441158000001</v>
      </c>
      <c r="S88" s="84"/>
      <c r="T88" s="174">
        <f>T89+T273</f>
        <v>55.132999999999996</v>
      </c>
      <c r="AT88" s="23" t="s">
        <v>70</v>
      </c>
      <c r="AU88" s="23" t="s">
        <v>125</v>
      </c>
      <c r="BK88" s="175">
        <f>BK89+BK273</f>
        <v>0</v>
      </c>
    </row>
    <row r="89" spans="2:65" s="10" customFormat="1" ht="37.35" customHeight="1">
      <c r="B89" s="176"/>
      <c r="C89" s="177"/>
      <c r="D89" s="178" t="s">
        <v>70</v>
      </c>
      <c r="E89" s="179" t="s">
        <v>152</v>
      </c>
      <c r="F89" s="179" t="s">
        <v>153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P90+P166+P174+P221+P234+P258+P271</f>
        <v>0</v>
      </c>
      <c r="Q89" s="184"/>
      <c r="R89" s="185">
        <f>R90+R166+R174+R221+R234+R258+R271</f>
        <v>342.00441158000001</v>
      </c>
      <c r="S89" s="184"/>
      <c r="T89" s="186">
        <f>T90+T166+T174+T221+T234+T258+T271</f>
        <v>55.132999999999996</v>
      </c>
      <c r="AR89" s="187" t="s">
        <v>79</v>
      </c>
      <c r="AT89" s="188" t="s">
        <v>70</v>
      </c>
      <c r="AU89" s="188" t="s">
        <v>71</v>
      </c>
      <c r="AY89" s="187" t="s">
        <v>154</v>
      </c>
      <c r="BK89" s="189">
        <f>BK90+BK166+BK174+BK221+BK234+BK258+BK271</f>
        <v>0</v>
      </c>
    </row>
    <row r="90" spans="2:65" s="10" customFormat="1" ht="19.899999999999999" customHeight="1">
      <c r="B90" s="176"/>
      <c r="C90" s="177"/>
      <c r="D90" s="190" t="s">
        <v>70</v>
      </c>
      <c r="E90" s="191" t="s">
        <v>79</v>
      </c>
      <c r="F90" s="191" t="s">
        <v>155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SUM(P91:P165)</f>
        <v>0</v>
      </c>
      <c r="Q90" s="184"/>
      <c r="R90" s="185">
        <f>SUM(R91:R165)</f>
        <v>2.3033000000000001E-2</v>
      </c>
      <c r="S90" s="184"/>
      <c r="T90" s="186">
        <f>SUM(T91:T165)</f>
        <v>55.132999999999996</v>
      </c>
      <c r="AR90" s="187" t="s">
        <v>79</v>
      </c>
      <c r="AT90" s="188" t="s">
        <v>70</v>
      </c>
      <c r="AU90" s="188" t="s">
        <v>79</v>
      </c>
      <c r="AY90" s="187" t="s">
        <v>154</v>
      </c>
      <c r="BK90" s="189">
        <f>SUM(BK91:BK165)</f>
        <v>0</v>
      </c>
    </row>
    <row r="91" spans="2:65" s="1" customFormat="1" ht="22.5" customHeight="1">
      <c r="B91" s="40"/>
      <c r="C91" s="193" t="s">
        <v>79</v>
      </c>
      <c r="D91" s="193" t="s">
        <v>156</v>
      </c>
      <c r="E91" s="194" t="s">
        <v>157</v>
      </c>
      <c r="F91" s="195" t="s">
        <v>158</v>
      </c>
      <c r="G91" s="196" t="s">
        <v>159</v>
      </c>
      <c r="H91" s="197">
        <v>20.6</v>
      </c>
      <c r="I91" s="198"/>
      <c r="J91" s="199">
        <f>ROUND(I91*H91,2)</f>
        <v>0</v>
      </c>
      <c r="K91" s="195" t="s">
        <v>160</v>
      </c>
      <c r="L91" s="60"/>
      <c r="M91" s="200" t="s">
        <v>21</v>
      </c>
      <c r="N91" s="201" t="s">
        <v>42</v>
      </c>
      <c r="O91" s="41"/>
      <c r="P91" s="202">
        <f>O91*H91</f>
        <v>0</v>
      </c>
      <c r="Q91" s="202">
        <v>0</v>
      </c>
      <c r="R91" s="202">
        <f>Q91*H91</f>
        <v>0</v>
      </c>
      <c r="S91" s="202">
        <v>0.26</v>
      </c>
      <c r="T91" s="203">
        <f>S91*H91</f>
        <v>5.3560000000000008</v>
      </c>
      <c r="AR91" s="23" t="s">
        <v>161</v>
      </c>
      <c r="AT91" s="23" t="s">
        <v>156</v>
      </c>
      <c r="AU91" s="23" t="s">
        <v>81</v>
      </c>
      <c r="AY91" s="23" t="s">
        <v>154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79</v>
      </c>
      <c r="BK91" s="204">
        <f>ROUND(I91*H91,2)</f>
        <v>0</v>
      </c>
      <c r="BL91" s="23" t="s">
        <v>161</v>
      </c>
      <c r="BM91" s="23" t="s">
        <v>162</v>
      </c>
    </row>
    <row r="92" spans="2:65" s="1" customFormat="1" ht="22.5" customHeight="1">
      <c r="B92" s="40"/>
      <c r="C92" s="193" t="s">
        <v>81</v>
      </c>
      <c r="D92" s="193" t="s">
        <v>156</v>
      </c>
      <c r="E92" s="194" t="s">
        <v>163</v>
      </c>
      <c r="F92" s="195" t="s">
        <v>164</v>
      </c>
      <c r="G92" s="196" t="s">
        <v>159</v>
      </c>
      <c r="H92" s="197">
        <v>20.6</v>
      </c>
      <c r="I92" s="198"/>
      <c r="J92" s="199">
        <f>ROUND(I92*H92,2)</f>
        <v>0</v>
      </c>
      <c r="K92" s="195" t="s">
        <v>160</v>
      </c>
      <c r="L92" s="60"/>
      <c r="M92" s="200" t="s">
        <v>21</v>
      </c>
      <c r="N92" s="201" t="s">
        <v>42</v>
      </c>
      <c r="O92" s="41"/>
      <c r="P92" s="202">
        <f>O92*H92</f>
        <v>0</v>
      </c>
      <c r="Q92" s="202">
        <v>0</v>
      </c>
      <c r="R92" s="202">
        <f>Q92*H92</f>
        <v>0</v>
      </c>
      <c r="S92" s="202">
        <v>0.18</v>
      </c>
      <c r="T92" s="203">
        <f>S92*H92</f>
        <v>3.7080000000000002</v>
      </c>
      <c r="AR92" s="23" t="s">
        <v>161</v>
      </c>
      <c r="AT92" s="23" t="s">
        <v>156</v>
      </c>
      <c r="AU92" s="23" t="s">
        <v>81</v>
      </c>
      <c r="AY92" s="23" t="s">
        <v>154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3" t="s">
        <v>79</v>
      </c>
      <c r="BK92" s="204">
        <f>ROUND(I92*H92,2)</f>
        <v>0</v>
      </c>
      <c r="BL92" s="23" t="s">
        <v>161</v>
      </c>
      <c r="BM92" s="23" t="s">
        <v>165</v>
      </c>
    </row>
    <row r="93" spans="2:65" s="1" customFormat="1" ht="22.5" customHeight="1">
      <c r="B93" s="40"/>
      <c r="C93" s="193" t="s">
        <v>166</v>
      </c>
      <c r="D93" s="193" t="s">
        <v>156</v>
      </c>
      <c r="E93" s="194" t="s">
        <v>167</v>
      </c>
      <c r="F93" s="195" t="s">
        <v>168</v>
      </c>
      <c r="G93" s="196" t="s">
        <v>159</v>
      </c>
      <c r="H93" s="197">
        <v>55</v>
      </c>
      <c r="I93" s="198"/>
      <c r="J93" s="199">
        <f>ROUND(I93*H93,2)</f>
        <v>0</v>
      </c>
      <c r="K93" s="195" t="s">
        <v>160</v>
      </c>
      <c r="L93" s="60"/>
      <c r="M93" s="200" t="s">
        <v>21</v>
      </c>
      <c r="N93" s="201" t="s">
        <v>42</v>
      </c>
      <c r="O93" s="41"/>
      <c r="P93" s="202">
        <f>O93*H93</f>
        <v>0</v>
      </c>
      <c r="Q93" s="202">
        <v>0</v>
      </c>
      <c r="R93" s="202">
        <f>Q93*H93</f>
        <v>0</v>
      </c>
      <c r="S93" s="202">
        <v>0.44</v>
      </c>
      <c r="T93" s="203">
        <f>S93*H93</f>
        <v>24.2</v>
      </c>
      <c r="AR93" s="23" t="s">
        <v>161</v>
      </c>
      <c r="AT93" s="23" t="s">
        <v>156</v>
      </c>
      <c r="AU93" s="23" t="s">
        <v>81</v>
      </c>
      <c r="AY93" s="23" t="s">
        <v>154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79</v>
      </c>
      <c r="BK93" s="204">
        <f>ROUND(I93*H93,2)</f>
        <v>0</v>
      </c>
      <c r="BL93" s="23" t="s">
        <v>161</v>
      </c>
      <c r="BM93" s="23" t="s">
        <v>169</v>
      </c>
    </row>
    <row r="94" spans="2:65" s="1" customFormat="1" ht="22.5" customHeight="1">
      <c r="B94" s="40"/>
      <c r="C94" s="193" t="s">
        <v>161</v>
      </c>
      <c r="D94" s="193" t="s">
        <v>156</v>
      </c>
      <c r="E94" s="194" t="s">
        <v>170</v>
      </c>
      <c r="F94" s="195" t="s">
        <v>171</v>
      </c>
      <c r="G94" s="196" t="s">
        <v>159</v>
      </c>
      <c r="H94" s="197">
        <v>55</v>
      </c>
      <c r="I94" s="198"/>
      <c r="J94" s="199">
        <f>ROUND(I94*H94,2)</f>
        <v>0</v>
      </c>
      <c r="K94" s="195" t="s">
        <v>160</v>
      </c>
      <c r="L94" s="60"/>
      <c r="M94" s="200" t="s">
        <v>21</v>
      </c>
      <c r="N94" s="201" t="s">
        <v>42</v>
      </c>
      <c r="O94" s="41"/>
      <c r="P94" s="202">
        <f>O94*H94</f>
        <v>0</v>
      </c>
      <c r="Q94" s="202">
        <v>0</v>
      </c>
      <c r="R94" s="202">
        <f>Q94*H94</f>
        <v>0</v>
      </c>
      <c r="S94" s="202">
        <v>0.22</v>
      </c>
      <c r="T94" s="203">
        <f>S94*H94</f>
        <v>12.1</v>
      </c>
      <c r="AR94" s="23" t="s">
        <v>161</v>
      </c>
      <c r="AT94" s="23" t="s">
        <v>156</v>
      </c>
      <c r="AU94" s="23" t="s">
        <v>81</v>
      </c>
      <c r="AY94" s="23" t="s">
        <v>154</v>
      </c>
      <c r="BE94" s="204">
        <f>IF(N94="základní",J94,0)</f>
        <v>0</v>
      </c>
      <c r="BF94" s="204">
        <f>IF(N94="snížená",J94,0)</f>
        <v>0</v>
      </c>
      <c r="BG94" s="204">
        <f>IF(N94="zákl. přenesená",J94,0)</f>
        <v>0</v>
      </c>
      <c r="BH94" s="204">
        <f>IF(N94="sníž. přenesená",J94,0)</f>
        <v>0</v>
      </c>
      <c r="BI94" s="204">
        <f>IF(N94="nulová",J94,0)</f>
        <v>0</v>
      </c>
      <c r="BJ94" s="23" t="s">
        <v>79</v>
      </c>
      <c r="BK94" s="204">
        <f>ROUND(I94*H94,2)</f>
        <v>0</v>
      </c>
      <c r="BL94" s="23" t="s">
        <v>161</v>
      </c>
      <c r="BM94" s="23" t="s">
        <v>172</v>
      </c>
    </row>
    <row r="95" spans="2:65" s="1" customFormat="1" ht="22.5" customHeight="1">
      <c r="B95" s="40"/>
      <c r="C95" s="193" t="s">
        <v>173</v>
      </c>
      <c r="D95" s="193" t="s">
        <v>156</v>
      </c>
      <c r="E95" s="194" t="s">
        <v>174</v>
      </c>
      <c r="F95" s="195" t="s">
        <v>175</v>
      </c>
      <c r="G95" s="196" t="s">
        <v>159</v>
      </c>
      <c r="H95" s="197">
        <v>55.5</v>
      </c>
      <c r="I95" s="198"/>
      <c r="J95" s="199">
        <f>ROUND(I95*H95,2)</f>
        <v>0</v>
      </c>
      <c r="K95" s="195" t="s">
        <v>160</v>
      </c>
      <c r="L95" s="60"/>
      <c r="M95" s="200" t="s">
        <v>21</v>
      </c>
      <c r="N95" s="201" t="s">
        <v>42</v>
      </c>
      <c r="O95" s="41"/>
      <c r="P95" s="202">
        <f>O95*H95</f>
        <v>0</v>
      </c>
      <c r="Q95" s="202">
        <v>4.0000000000000003E-5</v>
      </c>
      <c r="R95" s="202">
        <f>Q95*H95</f>
        <v>2.2200000000000002E-3</v>
      </c>
      <c r="S95" s="202">
        <v>0.128</v>
      </c>
      <c r="T95" s="203">
        <f>S95*H95</f>
        <v>7.1040000000000001</v>
      </c>
      <c r="AR95" s="23" t="s">
        <v>161</v>
      </c>
      <c r="AT95" s="23" t="s">
        <v>156</v>
      </c>
      <c r="AU95" s="23" t="s">
        <v>81</v>
      </c>
      <c r="AY95" s="23" t="s">
        <v>154</v>
      </c>
      <c r="BE95" s="204">
        <f>IF(N95="základní",J95,0)</f>
        <v>0</v>
      </c>
      <c r="BF95" s="204">
        <f>IF(N95="snížená",J95,0)</f>
        <v>0</v>
      </c>
      <c r="BG95" s="204">
        <f>IF(N95="zákl. přenesená",J95,0)</f>
        <v>0</v>
      </c>
      <c r="BH95" s="204">
        <f>IF(N95="sníž. přenesená",J95,0)</f>
        <v>0</v>
      </c>
      <c r="BI95" s="204">
        <f>IF(N95="nulová",J95,0)</f>
        <v>0</v>
      </c>
      <c r="BJ95" s="23" t="s">
        <v>79</v>
      </c>
      <c r="BK95" s="204">
        <f>ROUND(I95*H95,2)</f>
        <v>0</v>
      </c>
      <c r="BL95" s="23" t="s">
        <v>161</v>
      </c>
      <c r="BM95" s="23" t="s">
        <v>176</v>
      </c>
    </row>
    <row r="96" spans="2:65" s="11" customFormat="1" ht="13.5">
      <c r="B96" s="205"/>
      <c r="C96" s="206"/>
      <c r="D96" s="207" t="s">
        <v>177</v>
      </c>
      <c r="E96" s="208" t="s">
        <v>21</v>
      </c>
      <c r="F96" s="209" t="s">
        <v>178</v>
      </c>
      <c r="G96" s="206"/>
      <c r="H96" s="210">
        <v>55.5</v>
      </c>
      <c r="I96" s="211"/>
      <c r="J96" s="206"/>
      <c r="K96" s="206"/>
      <c r="L96" s="212"/>
      <c r="M96" s="213"/>
      <c r="N96" s="214"/>
      <c r="O96" s="214"/>
      <c r="P96" s="214"/>
      <c r="Q96" s="214"/>
      <c r="R96" s="214"/>
      <c r="S96" s="214"/>
      <c r="T96" s="215"/>
      <c r="AT96" s="216" t="s">
        <v>177</v>
      </c>
      <c r="AU96" s="216" t="s">
        <v>81</v>
      </c>
      <c r="AV96" s="11" t="s">
        <v>81</v>
      </c>
      <c r="AW96" s="11" t="s">
        <v>35</v>
      </c>
      <c r="AX96" s="11" t="s">
        <v>79</v>
      </c>
      <c r="AY96" s="216" t="s">
        <v>154</v>
      </c>
    </row>
    <row r="97" spans="2:65" s="1" customFormat="1" ht="22.5" customHeight="1">
      <c r="B97" s="40"/>
      <c r="C97" s="193" t="s">
        <v>179</v>
      </c>
      <c r="D97" s="193" t="s">
        <v>156</v>
      </c>
      <c r="E97" s="194" t="s">
        <v>180</v>
      </c>
      <c r="F97" s="195" t="s">
        <v>181</v>
      </c>
      <c r="G97" s="196" t="s">
        <v>182</v>
      </c>
      <c r="H97" s="197">
        <v>13</v>
      </c>
      <c r="I97" s="198"/>
      <c r="J97" s="199">
        <f>ROUND(I97*H97,2)</f>
        <v>0</v>
      </c>
      <c r="K97" s="195" t="s">
        <v>160</v>
      </c>
      <c r="L97" s="60"/>
      <c r="M97" s="200" t="s">
        <v>21</v>
      </c>
      <c r="N97" s="201" t="s">
        <v>42</v>
      </c>
      <c r="O97" s="41"/>
      <c r="P97" s="202">
        <f>O97*H97</f>
        <v>0</v>
      </c>
      <c r="Q97" s="202">
        <v>0</v>
      </c>
      <c r="R97" s="202">
        <f>Q97*H97</f>
        <v>0</v>
      </c>
      <c r="S97" s="202">
        <v>0.20499999999999999</v>
      </c>
      <c r="T97" s="203">
        <f>S97*H97</f>
        <v>2.665</v>
      </c>
      <c r="AR97" s="23" t="s">
        <v>161</v>
      </c>
      <c r="AT97" s="23" t="s">
        <v>156</v>
      </c>
      <c r="AU97" s="23" t="s">
        <v>81</v>
      </c>
      <c r="AY97" s="23" t="s">
        <v>154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79</v>
      </c>
      <c r="BK97" s="204">
        <f>ROUND(I97*H97,2)</f>
        <v>0</v>
      </c>
      <c r="BL97" s="23" t="s">
        <v>161</v>
      </c>
      <c r="BM97" s="23" t="s">
        <v>183</v>
      </c>
    </row>
    <row r="98" spans="2:65" s="1" customFormat="1" ht="22.5" customHeight="1">
      <c r="B98" s="40"/>
      <c r="C98" s="193" t="s">
        <v>184</v>
      </c>
      <c r="D98" s="193" t="s">
        <v>156</v>
      </c>
      <c r="E98" s="194" t="s">
        <v>185</v>
      </c>
      <c r="F98" s="195" t="s">
        <v>186</v>
      </c>
      <c r="G98" s="196" t="s">
        <v>187</v>
      </c>
      <c r="H98" s="197">
        <v>67.5</v>
      </c>
      <c r="I98" s="198"/>
      <c r="J98" s="199">
        <f>ROUND(I98*H98,2)</f>
        <v>0</v>
      </c>
      <c r="K98" s="195" t="s">
        <v>160</v>
      </c>
      <c r="L98" s="60"/>
      <c r="M98" s="200" t="s">
        <v>21</v>
      </c>
      <c r="N98" s="201" t="s">
        <v>42</v>
      </c>
      <c r="O98" s="41"/>
      <c r="P98" s="202">
        <f>O98*H98</f>
        <v>0</v>
      </c>
      <c r="Q98" s="202">
        <v>0</v>
      </c>
      <c r="R98" s="202">
        <f>Q98*H98</f>
        <v>0</v>
      </c>
      <c r="S98" s="202">
        <v>0</v>
      </c>
      <c r="T98" s="203">
        <f>S98*H98</f>
        <v>0</v>
      </c>
      <c r="AR98" s="23" t="s">
        <v>161</v>
      </c>
      <c r="AT98" s="23" t="s">
        <v>156</v>
      </c>
      <c r="AU98" s="23" t="s">
        <v>81</v>
      </c>
      <c r="AY98" s="23" t="s">
        <v>154</v>
      </c>
      <c r="BE98" s="204">
        <f>IF(N98="základní",J98,0)</f>
        <v>0</v>
      </c>
      <c r="BF98" s="204">
        <f>IF(N98="snížená",J98,0)</f>
        <v>0</v>
      </c>
      <c r="BG98" s="204">
        <f>IF(N98="zákl. přenesená",J98,0)</f>
        <v>0</v>
      </c>
      <c r="BH98" s="204">
        <f>IF(N98="sníž. přenesená",J98,0)</f>
        <v>0</v>
      </c>
      <c r="BI98" s="204">
        <f>IF(N98="nulová",J98,0)</f>
        <v>0</v>
      </c>
      <c r="BJ98" s="23" t="s">
        <v>79</v>
      </c>
      <c r="BK98" s="204">
        <f>ROUND(I98*H98,2)</f>
        <v>0</v>
      </c>
      <c r="BL98" s="23" t="s">
        <v>161</v>
      </c>
      <c r="BM98" s="23" t="s">
        <v>188</v>
      </c>
    </row>
    <row r="99" spans="2:65" s="12" customFormat="1" ht="13.5">
      <c r="B99" s="217"/>
      <c r="C99" s="218"/>
      <c r="D99" s="219" t="s">
        <v>177</v>
      </c>
      <c r="E99" s="220" t="s">
        <v>21</v>
      </c>
      <c r="F99" s="221" t="s">
        <v>189</v>
      </c>
      <c r="G99" s="218"/>
      <c r="H99" s="222" t="s">
        <v>21</v>
      </c>
      <c r="I99" s="223"/>
      <c r="J99" s="218"/>
      <c r="K99" s="218"/>
      <c r="L99" s="224"/>
      <c r="M99" s="225"/>
      <c r="N99" s="226"/>
      <c r="O99" s="226"/>
      <c r="P99" s="226"/>
      <c r="Q99" s="226"/>
      <c r="R99" s="226"/>
      <c r="S99" s="226"/>
      <c r="T99" s="227"/>
      <c r="AT99" s="228" t="s">
        <v>177</v>
      </c>
      <c r="AU99" s="228" t="s">
        <v>81</v>
      </c>
      <c r="AV99" s="12" t="s">
        <v>79</v>
      </c>
      <c r="AW99" s="12" t="s">
        <v>35</v>
      </c>
      <c r="AX99" s="12" t="s">
        <v>71</v>
      </c>
      <c r="AY99" s="228" t="s">
        <v>154</v>
      </c>
    </row>
    <row r="100" spans="2:65" s="11" customFormat="1" ht="13.5">
      <c r="B100" s="205"/>
      <c r="C100" s="206"/>
      <c r="D100" s="207" t="s">
        <v>177</v>
      </c>
      <c r="E100" s="208" t="s">
        <v>109</v>
      </c>
      <c r="F100" s="209" t="s">
        <v>110</v>
      </c>
      <c r="G100" s="206"/>
      <c r="H100" s="210">
        <v>67.5</v>
      </c>
      <c r="I100" s="211"/>
      <c r="J100" s="206"/>
      <c r="K100" s="206"/>
      <c r="L100" s="212"/>
      <c r="M100" s="213"/>
      <c r="N100" s="214"/>
      <c r="O100" s="214"/>
      <c r="P100" s="214"/>
      <c r="Q100" s="214"/>
      <c r="R100" s="214"/>
      <c r="S100" s="214"/>
      <c r="T100" s="215"/>
      <c r="AT100" s="216" t="s">
        <v>177</v>
      </c>
      <c r="AU100" s="216" t="s">
        <v>81</v>
      </c>
      <c r="AV100" s="11" t="s">
        <v>81</v>
      </c>
      <c r="AW100" s="11" t="s">
        <v>35</v>
      </c>
      <c r="AX100" s="11" t="s">
        <v>79</v>
      </c>
      <c r="AY100" s="216" t="s">
        <v>154</v>
      </c>
    </row>
    <row r="101" spans="2:65" s="1" customFormat="1" ht="22.5" customHeight="1">
      <c r="B101" s="40"/>
      <c r="C101" s="193" t="s">
        <v>190</v>
      </c>
      <c r="D101" s="193" t="s">
        <v>156</v>
      </c>
      <c r="E101" s="194" t="s">
        <v>191</v>
      </c>
      <c r="F101" s="195" t="s">
        <v>192</v>
      </c>
      <c r="G101" s="196" t="s">
        <v>187</v>
      </c>
      <c r="H101" s="197">
        <v>21.776</v>
      </c>
      <c r="I101" s="198"/>
      <c r="J101" s="199">
        <f>ROUND(I101*H101,2)</f>
        <v>0</v>
      </c>
      <c r="K101" s="195" t="s">
        <v>160</v>
      </c>
      <c r="L101" s="60"/>
      <c r="M101" s="200" t="s">
        <v>21</v>
      </c>
      <c r="N101" s="201" t="s">
        <v>42</v>
      </c>
      <c r="O101" s="41"/>
      <c r="P101" s="202">
        <f>O101*H101</f>
        <v>0</v>
      </c>
      <c r="Q101" s="202">
        <v>0</v>
      </c>
      <c r="R101" s="202">
        <f>Q101*H101</f>
        <v>0</v>
      </c>
      <c r="S101" s="202">
        <v>0</v>
      </c>
      <c r="T101" s="203">
        <f>S101*H101</f>
        <v>0</v>
      </c>
      <c r="AR101" s="23" t="s">
        <v>161</v>
      </c>
      <c r="AT101" s="23" t="s">
        <v>156</v>
      </c>
      <c r="AU101" s="23" t="s">
        <v>81</v>
      </c>
      <c r="AY101" s="23" t="s">
        <v>154</v>
      </c>
      <c r="BE101" s="204">
        <f>IF(N101="základní",J101,0)</f>
        <v>0</v>
      </c>
      <c r="BF101" s="204">
        <f>IF(N101="snížená",J101,0)</f>
        <v>0</v>
      </c>
      <c r="BG101" s="204">
        <f>IF(N101="zákl. přenesená",J101,0)</f>
        <v>0</v>
      </c>
      <c r="BH101" s="204">
        <f>IF(N101="sníž. přenesená",J101,0)</f>
        <v>0</v>
      </c>
      <c r="BI101" s="204">
        <f>IF(N101="nulová",J101,0)</f>
        <v>0</v>
      </c>
      <c r="BJ101" s="23" t="s">
        <v>79</v>
      </c>
      <c r="BK101" s="204">
        <f>ROUND(I101*H101,2)</f>
        <v>0</v>
      </c>
      <c r="BL101" s="23" t="s">
        <v>161</v>
      </c>
      <c r="BM101" s="23" t="s">
        <v>193</v>
      </c>
    </row>
    <row r="102" spans="2:65" s="12" customFormat="1" ht="13.5">
      <c r="B102" s="217"/>
      <c r="C102" s="218"/>
      <c r="D102" s="219" t="s">
        <v>177</v>
      </c>
      <c r="E102" s="220" t="s">
        <v>21</v>
      </c>
      <c r="F102" s="221" t="s">
        <v>194</v>
      </c>
      <c r="G102" s="218"/>
      <c r="H102" s="222" t="s">
        <v>21</v>
      </c>
      <c r="I102" s="223"/>
      <c r="J102" s="218"/>
      <c r="K102" s="218"/>
      <c r="L102" s="224"/>
      <c r="M102" s="225"/>
      <c r="N102" s="226"/>
      <c r="O102" s="226"/>
      <c r="P102" s="226"/>
      <c r="Q102" s="226"/>
      <c r="R102" s="226"/>
      <c r="S102" s="226"/>
      <c r="T102" s="227"/>
      <c r="AT102" s="228" t="s">
        <v>177</v>
      </c>
      <c r="AU102" s="228" t="s">
        <v>81</v>
      </c>
      <c r="AV102" s="12" t="s">
        <v>79</v>
      </c>
      <c r="AW102" s="12" t="s">
        <v>35</v>
      </c>
      <c r="AX102" s="12" t="s">
        <v>71</v>
      </c>
      <c r="AY102" s="228" t="s">
        <v>154</v>
      </c>
    </row>
    <row r="103" spans="2:65" s="11" customFormat="1" ht="13.5">
      <c r="B103" s="205"/>
      <c r="C103" s="206"/>
      <c r="D103" s="207" t="s">
        <v>177</v>
      </c>
      <c r="E103" s="208" t="s">
        <v>101</v>
      </c>
      <c r="F103" s="209" t="s">
        <v>195</v>
      </c>
      <c r="G103" s="206"/>
      <c r="H103" s="210">
        <v>21.776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177</v>
      </c>
      <c r="AU103" s="216" t="s">
        <v>81</v>
      </c>
      <c r="AV103" s="11" t="s">
        <v>81</v>
      </c>
      <c r="AW103" s="11" t="s">
        <v>35</v>
      </c>
      <c r="AX103" s="11" t="s">
        <v>79</v>
      </c>
      <c r="AY103" s="216" t="s">
        <v>154</v>
      </c>
    </row>
    <row r="104" spans="2:65" s="1" customFormat="1" ht="22.5" customHeight="1">
      <c r="B104" s="40"/>
      <c r="C104" s="193" t="s">
        <v>196</v>
      </c>
      <c r="D104" s="193" t="s">
        <v>156</v>
      </c>
      <c r="E104" s="194" t="s">
        <v>197</v>
      </c>
      <c r="F104" s="195" t="s">
        <v>198</v>
      </c>
      <c r="G104" s="196" t="s">
        <v>187</v>
      </c>
      <c r="H104" s="197">
        <v>6.5330000000000004</v>
      </c>
      <c r="I104" s="198"/>
      <c r="J104" s="199">
        <f>ROUND(I104*H104,2)</f>
        <v>0</v>
      </c>
      <c r="K104" s="195" t="s">
        <v>160</v>
      </c>
      <c r="L104" s="60"/>
      <c r="M104" s="200" t="s">
        <v>21</v>
      </c>
      <c r="N104" s="201" t="s">
        <v>42</v>
      </c>
      <c r="O104" s="41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161</v>
      </c>
      <c r="AT104" s="23" t="s">
        <v>156</v>
      </c>
      <c r="AU104" s="23" t="s">
        <v>81</v>
      </c>
      <c r="AY104" s="23" t="s">
        <v>154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79</v>
      </c>
      <c r="BK104" s="204">
        <f>ROUND(I104*H104,2)</f>
        <v>0</v>
      </c>
      <c r="BL104" s="23" t="s">
        <v>161</v>
      </c>
      <c r="BM104" s="23" t="s">
        <v>199</v>
      </c>
    </row>
    <row r="105" spans="2:65" s="11" customFormat="1" ht="13.5">
      <c r="B105" s="205"/>
      <c r="C105" s="206"/>
      <c r="D105" s="207" t="s">
        <v>177</v>
      </c>
      <c r="E105" s="208" t="s">
        <v>21</v>
      </c>
      <c r="F105" s="209" t="s">
        <v>200</v>
      </c>
      <c r="G105" s="206"/>
      <c r="H105" s="210">
        <v>6.5330000000000004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177</v>
      </c>
      <c r="AU105" s="216" t="s">
        <v>81</v>
      </c>
      <c r="AV105" s="11" t="s">
        <v>81</v>
      </c>
      <c r="AW105" s="11" t="s">
        <v>35</v>
      </c>
      <c r="AX105" s="11" t="s">
        <v>79</v>
      </c>
      <c r="AY105" s="216" t="s">
        <v>154</v>
      </c>
    </row>
    <row r="106" spans="2:65" s="1" customFormat="1" ht="22.5" customHeight="1">
      <c r="B106" s="40"/>
      <c r="C106" s="193" t="s">
        <v>201</v>
      </c>
      <c r="D106" s="193" t="s">
        <v>156</v>
      </c>
      <c r="E106" s="194" t="s">
        <v>202</v>
      </c>
      <c r="F106" s="195" t="s">
        <v>203</v>
      </c>
      <c r="G106" s="196" t="s">
        <v>187</v>
      </c>
      <c r="H106" s="197">
        <v>27.225000000000001</v>
      </c>
      <c r="I106" s="198"/>
      <c r="J106" s="199">
        <f>ROUND(I106*H106,2)</f>
        <v>0</v>
      </c>
      <c r="K106" s="195" t="s">
        <v>160</v>
      </c>
      <c r="L106" s="60"/>
      <c r="M106" s="200" t="s">
        <v>21</v>
      </c>
      <c r="N106" s="201" t="s">
        <v>42</v>
      </c>
      <c r="O106" s="41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161</v>
      </c>
      <c r="AT106" s="23" t="s">
        <v>156</v>
      </c>
      <c r="AU106" s="23" t="s">
        <v>81</v>
      </c>
      <c r="AY106" s="23" t="s">
        <v>154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79</v>
      </c>
      <c r="BK106" s="204">
        <f>ROUND(I106*H106,2)</f>
        <v>0</v>
      </c>
      <c r="BL106" s="23" t="s">
        <v>161</v>
      </c>
      <c r="BM106" s="23" t="s">
        <v>204</v>
      </c>
    </row>
    <row r="107" spans="2:65" s="12" customFormat="1" ht="13.5">
      <c r="B107" s="217"/>
      <c r="C107" s="218"/>
      <c r="D107" s="219" t="s">
        <v>177</v>
      </c>
      <c r="E107" s="220" t="s">
        <v>21</v>
      </c>
      <c r="F107" s="221" t="s">
        <v>205</v>
      </c>
      <c r="G107" s="218"/>
      <c r="H107" s="222" t="s">
        <v>21</v>
      </c>
      <c r="I107" s="223"/>
      <c r="J107" s="218"/>
      <c r="K107" s="218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177</v>
      </c>
      <c r="AU107" s="228" t="s">
        <v>81</v>
      </c>
      <c r="AV107" s="12" t="s">
        <v>79</v>
      </c>
      <c r="AW107" s="12" t="s">
        <v>35</v>
      </c>
      <c r="AX107" s="12" t="s">
        <v>71</v>
      </c>
      <c r="AY107" s="228" t="s">
        <v>154</v>
      </c>
    </row>
    <row r="108" spans="2:65" s="11" customFormat="1" ht="13.5">
      <c r="B108" s="205"/>
      <c r="C108" s="206"/>
      <c r="D108" s="219" t="s">
        <v>177</v>
      </c>
      <c r="E108" s="229" t="s">
        <v>21</v>
      </c>
      <c r="F108" s="230" t="s">
        <v>206</v>
      </c>
      <c r="G108" s="206"/>
      <c r="H108" s="231">
        <v>19.8</v>
      </c>
      <c r="I108" s="211"/>
      <c r="J108" s="206"/>
      <c r="K108" s="206"/>
      <c r="L108" s="212"/>
      <c r="M108" s="213"/>
      <c r="N108" s="214"/>
      <c r="O108" s="214"/>
      <c r="P108" s="214"/>
      <c r="Q108" s="214"/>
      <c r="R108" s="214"/>
      <c r="S108" s="214"/>
      <c r="T108" s="215"/>
      <c r="AT108" s="216" t="s">
        <v>177</v>
      </c>
      <c r="AU108" s="216" t="s">
        <v>81</v>
      </c>
      <c r="AV108" s="11" t="s">
        <v>81</v>
      </c>
      <c r="AW108" s="11" t="s">
        <v>35</v>
      </c>
      <c r="AX108" s="11" t="s">
        <v>71</v>
      </c>
      <c r="AY108" s="216" t="s">
        <v>154</v>
      </c>
    </row>
    <row r="109" spans="2:65" s="12" customFormat="1" ht="13.5">
      <c r="B109" s="217"/>
      <c r="C109" s="218"/>
      <c r="D109" s="219" t="s">
        <v>177</v>
      </c>
      <c r="E109" s="220" t="s">
        <v>21</v>
      </c>
      <c r="F109" s="221" t="s">
        <v>207</v>
      </c>
      <c r="G109" s="218"/>
      <c r="H109" s="222" t="s">
        <v>21</v>
      </c>
      <c r="I109" s="223"/>
      <c r="J109" s="218"/>
      <c r="K109" s="218"/>
      <c r="L109" s="224"/>
      <c r="M109" s="225"/>
      <c r="N109" s="226"/>
      <c r="O109" s="226"/>
      <c r="P109" s="226"/>
      <c r="Q109" s="226"/>
      <c r="R109" s="226"/>
      <c r="S109" s="226"/>
      <c r="T109" s="227"/>
      <c r="AT109" s="228" t="s">
        <v>177</v>
      </c>
      <c r="AU109" s="228" t="s">
        <v>81</v>
      </c>
      <c r="AV109" s="12" t="s">
        <v>79</v>
      </c>
      <c r="AW109" s="12" t="s">
        <v>35</v>
      </c>
      <c r="AX109" s="12" t="s">
        <v>71</v>
      </c>
      <c r="AY109" s="228" t="s">
        <v>154</v>
      </c>
    </row>
    <row r="110" spans="2:65" s="11" customFormat="1" ht="13.5">
      <c r="B110" s="205"/>
      <c r="C110" s="206"/>
      <c r="D110" s="219" t="s">
        <v>177</v>
      </c>
      <c r="E110" s="229" t="s">
        <v>21</v>
      </c>
      <c r="F110" s="230" t="s">
        <v>208</v>
      </c>
      <c r="G110" s="206"/>
      <c r="H110" s="231">
        <v>7.4249999999999998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177</v>
      </c>
      <c r="AU110" s="216" t="s">
        <v>81</v>
      </c>
      <c r="AV110" s="11" t="s">
        <v>81</v>
      </c>
      <c r="AW110" s="11" t="s">
        <v>35</v>
      </c>
      <c r="AX110" s="11" t="s">
        <v>71</v>
      </c>
      <c r="AY110" s="216" t="s">
        <v>154</v>
      </c>
    </row>
    <row r="111" spans="2:65" s="13" customFormat="1" ht="13.5">
      <c r="B111" s="232"/>
      <c r="C111" s="233"/>
      <c r="D111" s="207" t="s">
        <v>177</v>
      </c>
      <c r="E111" s="234" t="s">
        <v>113</v>
      </c>
      <c r="F111" s="235" t="s">
        <v>209</v>
      </c>
      <c r="G111" s="233"/>
      <c r="H111" s="236">
        <v>27.225000000000001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AT111" s="242" t="s">
        <v>177</v>
      </c>
      <c r="AU111" s="242" t="s">
        <v>81</v>
      </c>
      <c r="AV111" s="13" t="s">
        <v>161</v>
      </c>
      <c r="AW111" s="13" t="s">
        <v>35</v>
      </c>
      <c r="AX111" s="13" t="s">
        <v>79</v>
      </c>
      <c r="AY111" s="242" t="s">
        <v>154</v>
      </c>
    </row>
    <row r="112" spans="2:65" s="1" customFormat="1" ht="31.5" customHeight="1">
      <c r="B112" s="40"/>
      <c r="C112" s="193" t="s">
        <v>210</v>
      </c>
      <c r="D112" s="193" t="s">
        <v>156</v>
      </c>
      <c r="E112" s="194" t="s">
        <v>211</v>
      </c>
      <c r="F112" s="195" t="s">
        <v>212</v>
      </c>
      <c r="G112" s="196" t="s">
        <v>187</v>
      </c>
      <c r="H112" s="197">
        <v>8.1679999999999993</v>
      </c>
      <c r="I112" s="198"/>
      <c r="J112" s="199">
        <f>ROUND(I112*H112,2)</f>
        <v>0</v>
      </c>
      <c r="K112" s="195" t="s">
        <v>160</v>
      </c>
      <c r="L112" s="60"/>
      <c r="M112" s="200" t="s">
        <v>21</v>
      </c>
      <c r="N112" s="201" t="s">
        <v>42</v>
      </c>
      <c r="O112" s="41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3" t="s">
        <v>161</v>
      </c>
      <c r="AT112" s="23" t="s">
        <v>156</v>
      </c>
      <c r="AU112" s="23" t="s">
        <v>81</v>
      </c>
      <c r="AY112" s="23" t="s">
        <v>154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3" t="s">
        <v>79</v>
      </c>
      <c r="BK112" s="204">
        <f>ROUND(I112*H112,2)</f>
        <v>0</v>
      </c>
      <c r="BL112" s="23" t="s">
        <v>161</v>
      </c>
      <c r="BM112" s="23" t="s">
        <v>213</v>
      </c>
    </row>
    <row r="113" spans="2:65" s="11" customFormat="1" ht="13.5">
      <c r="B113" s="205"/>
      <c r="C113" s="206"/>
      <c r="D113" s="207" t="s">
        <v>177</v>
      </c>
      <c r="E113" s="208" t="s">
        <v>21</v>
      </c>
      <c r="F113" s="209" t="s">
        <v>214</v>
      </c>
      <c r="G113" s="206"/>
      <c r="H113" s="210">
        <v>8.1679999999999993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177</v>
      </c>
      <c r="AU113" s="216" t="s">
        <v>81</v>
      </c>
      <c r="AV113" s="11" t="s">
        <v>81</v>
      </c>
      <c r="AW113" s="11" t="s">
        <v>35</v>
      </c>
      <c r="AX113" s="11" t="s">
        <v>79</v>
      </c>
      <c r="AY113" s="216" t="s">
        <v>154</v>
      </c>
    </row>
    <row r="114" spans="2:65" s="1" customFormat="1" ht="31.5" customHeight="1">
      <c r="B114" s="40"/>
      <c r="C114" s="193" t="s">
        <v>215</v>
      </c>
      <c r="D114" s="193" t="s">
        <v>156</v>
      </c>
      <c r="E114" s="194" t="s">
        <v>216</v>
      </c>
      <c r="F114" s="195" t="s">
        <v>217</v>
      </c>
      <c r="G114" s="196" t="s">
        <v>187</v>
      </c>
      <c r="H114" s="197">
        <v>6.48</v>
      </c>
      <c r="I114" s="198"/>
      <c r="J114" s="199">
        <f>ROUND(I114*H114,2)</f>
        <v>0</v>
      </c>
      <c r="K114" s="195" t="s">
        <v>160</v>
      </c>
      <c r="L114" s="60"/>
      <c r="M114" s="200" t="s">
        <v>21</v>
      </c>
      <c r="N114" s="201" t="s">
        <v>42</v>
      </c>
      <c r="O114" s="41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3" t="s">
        <v>161</v>
      </c>
      <c r="AT114" s="23" t="s">
        <v>156</v>
      </c>
      <c r="AU114" s="23" t="s">
        <v>81</v>
      </c>
      <c r="AY114" s="23" t="s">
        <v>154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3" t="s">
        <v>79</v>
      </c>
      <c r="BK114" s="204">
        <f>ROUND(I114*H114,2)</f>
        <v>0</v>
      </c>
      <c r="BL114" s="23" t="s">
        <v>161</v>
      </c>
      <c r="BM114" s="23" t="s">
        <v>218</v>
      </c>
    </row>
    <row r="115" spans="2:65" s="12" customFormat="1" ht="13.5">
      <c r="B115" s="217"/>
      <c r="C115" s="218"/>
      <c r="D115" s="219" t="s">
        <v>177</v>
      </c>
      <c r="E115" s="220" t="s">
        <v>21</v>
      </c>
      <c r="F115" s="221" t="s">
        <v>219</v>
      </c>
      <c r="G115" s="218"/>
      <c r="H115" s="222" t="s">
        <v>21</v>
      </c>
      <c r="I115" s="223"/>
      <c r="J115" s="218"/>
      <c r="K115" s="218"/>
      <c r="L115" s="224"/>
      <c r="M115" s="225"/>
      <c r="N115" s="226"/>
      <c r="O115" s="226"/>
      <c r="P115" s="226"/>
      <c r="Q115" s="226"/>
      <c r="R115" s="226"/>
      <c r="S115" s="226"/>
      <c r="T115" s="227"/>
      <c r="AT115" s="228" t="s">
        <v>177</v>
      </c>
      <c r="AU115" s="228" t="s">
        <v>81</v>
      </c>
      <c r="AV115" s="12" t="s">
        <v>79</v>
      </c>
      <c r="AW115" s="12" t="s">
        <v>35</v>
      </c>
      <c r="AX115" s="12" t="s">
        <v>71</v>
      </c>
      <c r="AY115" s="228" t="s">
        <v>154</v>
      </c>
    </row>
    <row r="116" spans="2:65" s="11" customFormat="1" ht="13.5">
      <c r="B116" s="205"/>
      <c r="C116" s="206"/>
      <c r="D116" s="207" t="s">
        <v>177</v>
      </c>
      <c r="E116" s="208" t="s">
        <v>115</v>
      </c>
      <c r="F116" s="209" t="s">
        <v>220</v>
      </c>
      <c r="G116" s="206"/>
      <c r="H116" s="210">
        <v>6.48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177</v>
      </c>
      <c r="AU116" s="216" t="s">
        <v>81</v>
      </c>
      <c r="AV116" s="11" t="s">
        <v>81</v>
      </c>
      <c r="AW116" s="11" t="s">
        <v>35</v>
      </c>
      <c r="AX116" s="11" t="s">
        <v>79</v>
      </c>
      <c r="AY116" s="216" t="s">
        <v>154</v>
      </c>
    </row>
    <row r="117" spans="2:65" s="1" customFormat="1" ht="22.5" customHeight="1">
      <c r="B117" s="40"/>
      <c r="C117" s="193" t="s">
        <v>221</v>
      </c>
      <c r="D117" s="193" t="s">
        <v>156</v>
      </c>
      <c r="E117" s="194" t="s">
        <v>222</v>
      </c>
      <c r="F117" s="195" t="s">
        <v>223</v>
      </c>
      <c r="G117" s="196" t="s">
        <v>187</v>
      </c>
      <c r="H117" s="197">
        <v>1.944</v>
      </c>
      <c r="I117" s="198"/>
      <c r="J117" s="199">
        <f>ROUND(I117*H117,2)</f>
        <v>0</v>
      </c>
      <c r="K117" s="195" t="s">
        <v>160</v>
      </c>
      <c r="L117" s="60"/>
      <c r="M117" s="200" t="s">
        <v>21</v>
      </c>
      <c r="N117" s="201" t="s">
        <v>42</v>
      </c>
      <c r="O117" s="41"/>
      <c r="P117" s="202">
        <f>O117*H117</f>
        <v>0</v>
      </c>
      <c r="Q117" s="202">
        <v>0</v>
      </c>
      <c r="R117" s="202">
        <f>Q117*H117</f>
        <v>0</v>
      </c>
      <c r="S117" s="202">
        <v>0</v>
      </c>
      <c r="T117" s="203">
        <f>S117*H117</f>
        <v>0</v>
      </c>
      <c r="AR117" s="23" t="s">
        <v>161</v>
      </c>
      <c r="AT117" s="23" t="s">
        <v>156</v>
      </c>
      <c r="AU117" s="23" t="s">
        <v>81</v>
      </c>
      <c r="AY117" s="23" t="s">
        <v>154</v>
      </c>
      <c r="BE117" s="204">
        <f>IF(N117="základní",J117,0)</f>
        <v>0</v>
      </c>
      <c r="BF117" s="204">
        <f>IF(N117="snížená",J117,0)</f>
        <v>0</v>
      </c>
      <c r="BG117" s="204">
        <f>IF(N117="zákl. přenesená",J117,0)</f>
        <v>0</v>
      </c>
      <c r="BH117" s="204">
        <f>IF(N117="sníž. přenesená",J117,0)</f>
        <v>0</v>
      </c>
      <c r="BI117" s="204">
        <f>IF(N117="nulová",J117,0)</f>
        <v>0</v>
      </c>
      <c r="BJ117" s="23" t="s">
        <v>79</v>
      </c>
      <c r="BK117" s="204">
        <f>ROUND(I117*H117,2)</f>
        <v>0</v>
      </c>
      <c r="BL117" s="23" t="s">
        <v>161</v>
      </c>
      <c r="BM117" s="23" t="s">
        <v>224</v>
      </c>
    </row>
    <row r="118" spans="2:65" s="11" customFormat="1" ht="13.5">
      <c r="B118" s="205"/>
      <c r="C118" s="206"/>
      <c r="D118" s="207" t="s">
        <v>177</v>
      </c>
      <c r="E118" s="208" t="s">
        <v>21</v>
      </c>
      <c r="F118" s="209" t="s">
        <v>225</v>
      </c>
      <c r="G118" s="206"/>
      <c r="H118" s="210">
        <v>1.944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177</v>
      </c>
      <c r="AU118" s="216" t="s">
        <v>81</v>
      </c>
      <c r="AV118" s="11" t="s">
        <v>81</v>
      </c>
      <c r="AW118" s="11" t="s">
        <v>35</v>
      </c>
      <c r="AX118" s="11" t="s">
        <v>79</v>
      </c>
      <c r="AY118" s="216" t="s">
        <v>154</v>
      </c>
    </row>
    <row r="119" spans="2:65" s="1" customFormat="1" ht="22.5" customHeight="1">
      <c r="B119" s="40"/>
      <c r="C119" s="193" t="s">
        <v>226</v>
      </c>
      <c r="D119" s="193" t="s">
        <v>156</v>
      </c>
      <c r="E119" s="194" t="s">
        <v>227</v>
      </c>
      <c r="F119" s="195" t="s">
        <v>228</v>
      </c>
      <c r="G119" s="196" t="s">
        <v>159</v>
      </c>
      <c r="H119" s="197">
        <v>21.6</v>
      </c>
      <c r="I119" s="198"/>
      <c r="J119" s="199">
        <f>ROUND(I119*H119,2)</f>
        <v>0</v>
      </c>
      <c r="K119" s="195" t="s">
        <v>160</v>
      </c>
      <c r="L119" s="60"/>
      <c r="M119" s="200" t="s">
        <v>21</v>
      </c>
      <c r="N119" s="201" t="s">
        <v>42</v>
      </c>
      <c r="O119" s="41"/>
      <c r="P119" s="202">
        <f>O119*H119</f>
        <v>0</v>
      </c>
      <c r="Q119" s="202">
        <v>6.9999999999999999E-4</v>
      </c>
      <c r="R119" s="202">
        <f>Q119*H119</f>
        <v>1.5120000000000001E-2</v>
      </c>
      <c r="S119" s="202">
        <v>0</v>
      </c>
      <c r="T119" s="203">
        <f>S119*H119</f>
        <v>0</v>
      </c>
      <c r="AR119" s="23" t="s">
        <v>161</v>
      </c>
      <c r="AT119" s="23" t="s">
        <v>156</v>
      </c>
      <c r="AU119" s="23" t="s">
        <v>81</v>
      </c>
      <c r="AY119" s="23" t="s">
        <v>154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3" t="s">
        <v>79</v>
      </c>
      <c r="BK119" s="204">
        <f>ROUND(I119*H119,2)</f>
        <v>0</v>
      </c>
      <c r="BL119" s="23" t="s">
        <v>161</v>
      </c>
      <c r="BM119" s="23" t="s">
        <v>229</v>
      </c>
    </row>
    <row r="120" spans="2:65" s="12" customFormat="1" ht="13.5">
      <c r="B120" s="217"/>
      <c r="C120" s="218"/>
      <c r="D120" s="219" t="s">
        <v>177</v>
      </c>
      <c r="E120" s="220" t="s">
        <v>21</v>
      </c>
      <c r="F120" s="221" t="s">
        <v>219</v>
      </c>
      <c r="G120" s="218"/>
      <c r="H120" s="222" t="s">
        <v>21</v>
      </c>
      <c r="I120" s="223"/>
      <c r="J120" s="218"/>
      <c r="K120" s="218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177</v>
      </c>
      <c r="AU120" s="228" t="s">
        <v>81</v>
      </c>
      <c r="AV120" s="12" t="s">
        <v>79</v>
      </c>
      <c r="AW120" s="12" t="s">
        <v>35</v>
      </c>
      <c r="AX120" s="12" t="s">
        <v>71</v>
      </c>
      <c r="AY120" s="228" t="s">
        <v>154</v>
      </c>
    </row>
    <row r="121" spans="2:65" s="11" customFormat="1" ht="13.5">
      <c r="B121" s="205"/>
      <c r="C121" s="206"/>
      <c r="D121" s="207" t="s">
        <v>177</v>
      </c>
      <c r="E121" s="208" t="s">
        <v>21</v>
      </c>
      <c r="F121" s="209" t="s">
        <v>230</v>
      </c>
      <c r="G121" s="206"/>
      <c r="H121" s="210">
        <v>21.6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177</v>
      </c>
      <c r="AU121" s="216" t="s">
        <v>81</v>
      </c>
      <c r="AV121" s="11" t="s">
        <v>81</v>
      </c>
      <c r="AW121" s="11" t="s">
        <v>35</v>
      </c>
      <c r="AX121" s="11" t="s">
        <v>79</v>
      </c>
      <c r="AY121" s="216" t="s">
        <v>154</v>
      </c>
    </row>
    <row r="122" spans="2:65" s="1" customFormat="1" ht="22.5" customHeight="1">
      <c r="B122" s="40"/>
      <c r="C122" s="193" t="s">
        <v>10</v>
      </c>
      <c r="D122" s="193" t="s">
        <v>156</v>
      </c>
      <c r="E122" s="194" t="s">
        <v>231</v>
      </c>
      <c r="F122" s="195" t="s">
        <v>232</v>
      </c>
      <c r="G122" s="196" t="s">
        <v>159</v>
      </c>
      <c r="H122" s="197">
        <v>21.6</v>
      </c>
      <c r="I122" s="198"/>
      <c r="J122" s="199">
        <f>ROUND(I122*H122,2)</f>
        <v>0</v>
      </c>
      <c r="K122" s="195" t="s">
        <v>160</v>
      </c>
      <c r="L122" s="60"/>
      <c r="M122" s="200" t="s">
        <v>21</v>
      </c>
      <c r="N122" s="201" t="s">
        <v>42</v>
      </c>
      <c r="O122" s="41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161</v>
      </c>
      <c r="AT122" s="23" t="s">
        <v>156</v>
      </c>
      <c r="AU122" s="23" t="s">
        <v>81</v>
      </c>
      <c r="AY122" s="23" t="s">
        <v>154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79</v>
      </c>
      <c r="BK122" s="204">
        <f>ROUND(I122*H122,2)</f>
        <v>0</v>
      </c>
      <c r="BL122" s="23" t="s">
        <v>161</v>
      </c>
      <c r="BM122" s="23" t="s">
        <v>233</v>
      </c>
    </row>
    <row r="123" spans="2:65" s="1" customFormat="1" ht="22.5" customHeight="1">
      <c r="B123" s="40"/>
      <c r="C123" s="193" t="s">
        <v>234</v>
      </c>
      <c r="D123" s="193" t="s">
        <v>156</v>
      </c>
      <c r="E123" s="194" t="s">
        <v>235</v>
      </c>
      <c r="F123" s="195" t="s">
        <v>236</v>
      </c>
      <c r="G123" s="196" t="s">
        <v>187</v>
      </c>
      <c r="H123" s="197">
        <v>6.48</v>
      </c>
      <c r="I123" s="198"/>
      <c r="J123" s="199">
        <f>ROUND(I123*H123,2)</f>
        <v>0</v>
      </c>
      <c r="K123" s="195" t="s">
        <v>160</v>
      </c>
      <c r="L123" s="60"/>
      <c r="M123" s="200" t="s">
        <v>21</v>
      </c>
      <c r="N123" s="201" t="s">
        <v>42</v>
      </c>
      <c r="O123" s="41"/>
      <c r="P123" s="202">
        <f>O123*H123</f>
        <v>0</v>
      </c>
      <c r="Q123" s="202">
        <v>0</v>
      </c>
      <c r="R123" s="202">
        <f>Q123*H123</f>
        <v>0</v>
      </c>
      <c r="S123" s="202">
        <v>0</v>
      </c>
      <c r="T123" s="203">
        <f>S123*H123</f>
        <v>0</v>
      </c>
      <c r="AR123" s="23" t="s">
        <v>161</v>
      </c>
      <c r="AT123" s="23" t="s">
        <v>156</v>
      </c>
      <c r="AU123" s="23" t="s">
        <v>81</v>
      </c>
      <c r="AY123" s="23" t="s">
        <v>154</v>
      </c>
      <c r="BE123" s="204">
        <f>IF(N123="základní",J123,0)</f>
        <v>0</v>
      </c>
      <c r="BF123" s="204">
        <f>IF(N123="snížená",J123,0)</f>
        <v>0</v>
      </c>
      <c r="BG123" s="204">
        <f>IF(N123="zákl. přenesená",J123,0)</f>
        <v>0</v>
      </c>
      <c r="BH123" s="204">
        <f>IF(N123="sníž. přenesená",J123,0)</f>
        <v>0</v>
      </c>
      <c r="BI123" s="204">
        <f>IF(N123="nulová",J123,0)</f>
        <v>0</v>
      </c>
      <c r="BJ123" s="23" t="s">
        <v>79</v>
      </c>
      <c r="BK123" s="204">
        <f>ROUND(I123*H123,2)</f>
        <v>0</v>
      </c>
      <c r="BL123" s="23" t="s">
        <v>161</v>
      </c>
      <c r="BM123" s="23" t="s">
        <v>237</v>
      </c>
    </row>
    <row r="124" spans="2:65" s="11" customFormat="1" ht="13.5">
      <c r="B124" s="205"/>
      <c r="C124" s="206"/>
      <c r="D124" s="207" t="s">
        <v>177</v>
      </c>
      <c r="E124" s="208" t="s">
        <v>21</v>
      </c>
      <c r="F124" s="209" t="s">
        <v>115</v>
      </c>
      <c r="G124" s="206"/>
      <c r="H124" s="210">
        <v>6.48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177</v>
      </c>
      <c r="AU124" s="216" t="s">
        <v>81</v>
      </c>
      <c r="AV124" s="11" t="s">
        <v>81</v>
      </c>
      <c r="AW124" s="11" t="s">
        <v>35</v>
      </c>
      <c r="AX124" s="11" t="s">
        <v>79</v>
      </c>
      <c r="AY124" s="216" t="s">
        <v>154</v>
      </c>
    </row>
    <row r="125" spans="2:65" s="1" customFormat="1" ht="22.5" customHeight="1">
      <c r="B125" s="40"/>
      <c r="C125" s="193" t="s">
        <v>238</v>
      </c>
      <c r="D125" s="193" t="s">
        <v>156</v>
      </c>
      <c r="E125" s="194" t="s">
        <v>239</v>
      </c>
      <c r="F125" s="195" t="s">
        <v>240</v>
      </c>
      <c r="G125" s="196" t="s">
        <v>187</v>
      </c>
      <c r="H125" s="197">
        <v>90.75</v>
      </c>
      <c r="I125" s="198"/>
      <c r="J125" s="199">
        <f>ROUND(I125*H125,2)</f>
        <v>0</v>
      </c>
      <c r="K125" s="195" t="s">
        <v>160</v>
      </c>
      <c r="L125" s="60"/>
      <c r="M125" s="200" t="s">
        <v>21</v>
      </c>
      <c r="N125" s="201" t="s">
        <v>42</v>
      </c>
      <c r="O125" s="41"/>
      <c r="P125" s="202">
        <f>O125*H125</f>
        <v>0</v>
      </c>
      <c r="Q125" s="202">
        <v>0</v>
      </c>
      <c r="R125" s="202">
        <f>Q125*H125</f>
        <v>0</v>
      </c>
      <c r="S125" s="202">
        <v>0</v>
      </c>
      <c r="T125" s="203">
        <f>S125*H125</f>
        <v>0</v>
      </c>
      <c r="AR125" s="23" t="s">
        <v>161</v>
      </c>
      <c r="AT125" s="23" t="s">
        <v>156</v>
      </c>
      <c r="AU125" s="23" t="s">
        <v>81</v>
      </c>
      <c r="AY125" s="23" t="s">
        <v>154</v>
      </c>
      <c r="BE125" s="204">
        <f>IF(N125="základní",J125,0)</f>
        <v>0</v>
      </c>
      <c r="BF125" s="204">
        <f>IF(N125="snížená",J125,0)</f>
        <v>0</v>
      </c>
      <c r="BG125" s="204">
        <f>IF(N125="zákl. přenesená",J125,0)</f>
        <v>0</v>
      </c>
      <c r="BH125" s="204">
        <f>IF(N125="sníž. přenesená",J125,0)</f>
        <v>0</v>
      </c>
      <c r="BI125" s="204">
        <f>IF(N125="nulová",J125,0)</f>
        <v>0</v>
      </c>
      <c r="BJ125" s="23" t="s">
        <v>79</v>
      </c>
      <c r="BK125" s="204">
        <f>ROUND(I125*H125,2)</f>
        <v>0</v>
      </c>
      <c r="BL125" s="23" t="s">
        <v>161</v>
      </c>
      <c r="BM125" s="23" t="s">
        <v>241</v>
      </c>
    </row>
    <row r="126" spans="2:65" s="11" customFormat="1" ht="13.5">
      <c r="B126" s="205"/>
      <c r="C126" s="206"/>
      <c r="D126" s="219" t="s">
        <v>177</v>
      </c>
      <c r="E126" s="229" t="s">
        <v>21</v>
      </c>
      <c r="F126" s="230" t="s">
        <v>242</v>
      </c>
      <c r="G126" s="206"/>
      <c r="H126" s="231">
        <v>24.75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177</v>
      </c>
      <c r="AU126" s="216" t="s">
        <v>81</v>
      </c>
      <c r="AV126" s="11" t="s">
        <v>81</v>
      </c>
      <c r="AW126" s="11" t="s">
        <v>35</v>
      </c>
      <c r="AX126" s="11" t="s">
        <v>71</v>
      </c>
      <c r="AY126" s="216" t="s">
        <v>154</v>
      </c>
    </row>
    <row r="127" spans="2:65" s="11" customFormat="1" ht="13.5">
      <c r="B127" s="205"/>
      <c r="C127" s="206"/>
      <c r="D127" s="219" t="s">
        <v>177</v>
      </c>
      <c r="E127" s="229" t="s">
        <v>21</v>
      </c>
      <c r="F127" s="230" t="s">
        <v>243</v>
      </c>
      <c r="G127" s="206"/>
      <c r="H127" s="231">
        <v>24.75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177</v>
      </c>
      <c r="AU127" s="216" t="s">
        <v>81</v>
      </c>
      <c r="AV127" s="11" t="s">
        <v>81</v>
      </c>
      <c r="AW127" s="11" t="s">
        <v>35</v>
      </c>
      <c r="AX127" s="11" t="s">
        <v>71</v>
      </c>
      <c r="AY127" s="216" t="s">
        <v>154</v>
      </c>
    </row>
    <row r="128" spans="2:65" s="11" customFormat="1" ht="13.5">
      <c r="B128" s="205"/>
      <c r="C128" s="206"/>
      <c r="D128" s="219" t="s">
        <v>177</v>
      </c>
      <c r="E128" s="229" t="s">
        <v>21</v>
      </c>
      <c r="F128" s="230" t="s">
        <v>244</v>
      </c>
      <c r="G128" s="206"/>
      <c r="H128" s="231">
        <v>20.625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177</v>
      </c>
      <c r="AU128" s="216" t="s">
        <v>81</v>
      </c>
      <c r="AV128" s="11" t="s">
        <v>81</v>
      </c>
      <c r="AW128" s="11" t="s">
        <v>35</v>
      </c>
      <c r="AX128" s="11" t="s">
        <v>71</v>
      </c>
      <c r="AY128" s="216" t="s">
        <v>154</v>
      </c>
    </row>
    <row r="129" spans="2:65" s="11" customFormat="1" ht="13.5">
      <c r="B129" s="205"/>
      <c r="C129" s="206"/>
      <c r="D129" s="219" t="s">
        <v>177</v>
      </c>
      <c r="E129" s="229" t="s">
        <v>21</v>
      </c>
      <c r="F129" s="230" t="s">
        <v>245</v>
      </c>
      <c r="G129" s="206"/>
      <c r="H129" s="231">
        <v>20.625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177</v>
      </c>
      <c r="AU129" s="216" t="s">
        <v>81</v>
      </c>
      <c r="AV129" s="11" t="s">
        <v>81</v>
      </c>
      <c r="AW129" s="11" t="s">
        <v>35</v>
      </c>
      <c r="AX129" s="11" t="s">
        <v>71</v>
      </c>
      <c r="AY129" s="216" t="s">
        <v>154</v>
      </c>
    </row>
    <row r="130" spans="2:65" s="13" customFormat="1" ht="13.5">
      <c r="B130" s="232"/>
      <c r="C130" s="233"/>
      <c r="D130" s="207" t="s">
        <v>177</v>
      </c>
      <c r="E130" s="234" t="s">
        <v>21</v>
      </c>
      <c r="F130" s="235" t="s">
        <v>209</v>
      </c>
      <c r="G130" s="233"/>
      <c r="H130" s="236">
        <v>90.75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177</v>
      </c>
      <c r="AU130" s="242" t="s">
        <v>81</v>
      </c>
      <c r="AV130" s="13" t="s">
        <v>161</v>
      </c>
      <c r="AW130" s="13" t="s">
        <v>35</v>
      </c>
      <c r="AX130" s="13" t="s">
        <v>79</v>
      </c>
      <c r="AY130" s="242" t="s">
        <v>154</v>
      </c>
    </row>
    <row r="131" spans="2:65" s="1" customFormat="1" ht="22.5" customHeight="1">
      <c r="B131" s="40"/>
      <c r="C131" s="193" t="s">
        <v>100</v>
      </c>
      <c r="D131" s="193" t="s">
        <v>156</v>
      </c>
      <c r="E131" s="194" t="s">
        <v>246</v>
      </c>
      <c r="F131" s="195" t="s">
        <v>247</v>
      </c>
      <c r="G131" s="196" t="s">
        <v>187</v>
      </c>
      <c r="H131" s="197">
        <v>29.501000000000001</v>
      </c>
      <c r="I131" s="198"/>
      <c r="J131" s="199">
        <f>ROUND(I131*H131,2)</f>
        <v>0</v>
      </c>
      <c r="K131" s="195" t="s">
        <v>160</v>
      </c>
      <c r="L131" s="60"/>
      <c r="M131" s="200" t="s">
        <v>21</v>
      </c>
      <c r="N131" s="201" t="s">
        <v>42</v>
      </c>
      <c r="O131" s="41"/>
      <c r="P131" s="202">
        <f>O131*H131</f>
        <v>0</v>
      </c>
      <c r="Q131" s="202">
        <v>0</v>
      </c>
      <c r="R131" s="202">
        <f>Q131*H131</f>
        <v>0</v>
      </c>
      <c r="S131" s="202">
        <v>0</v>
      </c>
      <c r="T131" s="203">
        <f>S131*H131</f>
        <v>0</v>
      </c>
      <c r="AR131" s="23" t="s">
        <v>161</v>
      </c>
      <c r="AT131" s="23" t="s">
        <v>156</v>
      </c>
      <c r="AU131" s="23" t="s">
        <v>81</v>
      </c>
      <c r="AY131" s="23" t="s">
        <v>154</v>
      </c>
      <c r="BE131" s="204">
        <f>IF(N131="základní",J131,0)</f>
        <v>0</v>
      </c>
      <c r="BF131" s="204">
        <f>IF(N131="snížená",J131,0)</f>
        <v>0</v>
      </c>
      <c r="BG131" s="204">
        <f>IF(N131="zákl. přenesená",J131,0)</f>
        <v>0</v>
      </c>
      <c r="BH131" s="204">
        <f>IF(N131="sníž. přenesená",J131,0)</f>
        <v>0</v>
      </c>
      <c r="BI131" s="204">
        <f>IF(N131="nulová",J131,0)</f>
        <v>0</v>
      </c>
      <c r="BJ131" s="23" t="s">
        <v>79</v>
      </c>
      <c r="BK131" s="204">
        <f>ROUND(I131*H131,2)</f>
        <v>0</v>
      </c>
      <c r="BL131" s="23" t="s">
        <v>161</v>
      </c>
      <c r="BM131" s="23" t="s">
        <v>248</v>
      </c>
    </row>
    <row r="132" spans="2:65" s="11" customFormat="1" ht="13.5">
      <c r="B132" s="205"/>
      <c r="C132" s="206"/>
      <c r="D132" s="219" t="s">
        <v>177</v>
      </c>
      <c r="E132" s="229" t="s">
        <v>21</v>
      </c>
      <c r="F132" s="230" t="s">
        <v>249</v>
      </c>
      <c r="G132" s="206"/>
      <c r="H132" s="231">
        <v>55.481000000000002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177</v>
      </c>
      <c r="AU132" s="216" t="s">
        <v>81</v>
      </c>
      <c r="AV132" s="11" t="s">
        <v>81</v>
      </c>
      <c r="AW132" s="11" t="s">
        <v>35</v>
      </c>
      <c r="AX132" s="11" t="s">
        <v>71</v>
      </c>
      <c r="AY132" s="216" t="s">
        <v>154</v>
      </c>
    </row>
    <row r="133" spans="2:65" s="11" customFormat="1" ht="13.5">
      <c r="B133" s="205"/>
      <c r="C133" s="206"/>
      <c r="D133" s="219" t="s">
        <v>177</v>
      </c>
      <c r="E133" s="229" t="s">
        <v>21</v>
      </c>
      <c r="F133" s="230" t="s">
        <v>250</v>
      </c>
      <c r="G133" s="206"/>
      <c r="H133" s="231">
        <v>-25.98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177</v>
      </c>
      <c r="AU133" s="216" t="s">
        <v>81</v>
      </c>
      <c r="AV133" s="11" t="s">
        <v>81</v>
      </c>
      <c r="AW133" s="11" t="s">
        <v>35</v>
      </c>
      <c r="AX133" s="11" t="s">
        <v>71</v>
      </c>
      <c r="AY133" s="216" t="s">
        <v>154</v>
      </c>
    </row>
    <row r="134" spans="2:65" s="13" customFormat="1" ht="13.5">
      <c r="B134" s="232"/>
      <c r="C134" s="233"/>
      <c r="D134" s="207" t="s">
        <v>177</v>
      </c>
      <c r="E134" s="234" t="s">
        <v>107</v>
      </c>
      <c r="F134" s="235" t="s">
        <v>209</v>
      </c>
      <c r="G134" s="233"/>
      <c r="H134" s="236">
        <v>29.501000000000001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AT134" s="242" t="s">
        <v>177</v>
      </c>
      <c r="AU134" s="242" t="s">
        <v>81</v>
      </c>
      <c r="AV134" s="13" t="s">
        <v>161</v>
      </c>
      <c r="AW134" s="13" t="s">
        <v>35</v>
      </c>
      <c r="AX134" s="13" t="s">
        <v>79</v>
      </c>
      <c r="AY134" s="242" t="s">
        <v>154</v>
      </c>
    </row>
    <row r="135" spans="2:65" s="1" customFormat="1" ht="22.5" customHeight="1">
      <c r="B135" s="40"/>
      <c r="C135" s="193" t="s">
        <v>251</v>
      </c>
      <c r="D135" s="193" t="s">
        <v>156</v>
      </c>
      <c r="E135" s="194" t="s">
        <v>246</v>
      </c>
      <c r="F135" s="195" t="s">
        <v>247</v>
      </c>
      <c r="G135" s="196" t="s">
        <v>187</v>
      </c>
      <c r="H135" s="197">
        <v>42.75</v>
      </c>
      <c r="I135" s="198"/>
      <c r="J135" s="199">
        <f>ROUND(I135*H135,2)</f>
        <v>0</v>
      </c>
      <c r="K135" s="195" t="s">
        <v>160</v>
      </c>
      <c r="L135" s="60"/>
      <c r="M135" s="200" t="s">
        <v>21</v>
      </c>
      <c r="N135" s="201" t="s">
        <v>42</v>
      </c>
      <c r="O135" s="41"/>
      <c r="P135" s="202">
        <f>O135*H135</f>
        <v>0</v>
      </c>
      <c r="Q135" s="202">
        <v>0</v>
      </c>
      <c r="R135" s="202">
        <f>Q135*H135</f>
        <v>0</v>
      </c>
      <c r="S135" s="202">
        <v>0</v>
      </c>
      <c r="T135" s="203">
        <f>S135*H135</f>
        <v>0</v>
      </c>
      <c r="AR135" s="23" t="s">
        <v>161</v>
      </c>
      <c r="AT135" s="23" t="s">
        <v>156</v>
      </c>
      <c r="AU135" s="23" t="s">
        <v>81</v>
      </c>
      <c r="AY135" s="23" t="s">
        <v>154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79</v>
      </c>
      <c r="BK135" s="204">
        <f>ROUND(I135*H135,2)</f>
        <v>0</v>
      </c>
      <c r="BL135" s="23" t="s">
        <v>161</v>
      </c>
      <c r="BM135" s="23" t="s">
        <v>252</v>
      </c>
    </row>
    <row r="136" spans="2:65" s="12" customFormat="1" ht="13.5">
      <c r="B136" s="217"/>
      <c r="C136" s="218"/>
      <c r="D136" s="219" t="s">
        <v>177</v>
      </c>
      <c r="E136" s="220" t="s">
        <v>21</v>
      </c>
      <c r="F136" s="221" t="s">
        <v>253</v>
      </c>
      <c r="G136" s="218"/>
      <c r="H136" s="222" t="s">
        <v>21</v>
      </c>
      <c r="I136" s="223"/>
      <c r="J136" s="218"/>
      <c r="K136" s="218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177</v>
      </c>
      <c r="AU136" s="228" t="s">
        <v>81</v>
      </c>
      <c r="AV136" s="12" t="s">
        <v>79</v>
      </c>
      <c r="AW136" s="12" t="s">
        <v>35</v>
      </c>
      <c r="AX136" s="12" t="s">
        <v>71</v>
      </c>
      <c r="AY136" s="228" t="s">
        <v>154</v>
      </c>
    </row>
    <row r="137" spans="2:65" s="11" customFormat="1" ht="13.5">
      <c r="B137" s="205"/>
      <c r="C137" s="206"/>
      <c r="D137" s="207" t="s">
        <v>177</v>
      </c>
      <c r="E137" s="208" t="s">
        <v>21</v>
      </c>
      <c r="F137" s="209" t="s">
        <v>254</v>
      </c>
      <c r="G137" s="206"/>
      <c r="H137" s="210">
        <v>42.75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177</v>
      </c>
      <c r="AU137" s="216" t="s">
        <v>81</v>
      </c>
      <c r="AV137" s="11" t="s">
        <v>81</v>
      </c>
      <c r="AW137" s="11" t="s">
        <v>35</v>
      </c>
      <c r="AX137" s="11" t="s">
        <v>79</v>
      </c>
      <c r="AY137" s="216" t="s">
        <v>154</v>
      </c>
    </row>
    <row r="138" spans="2:65" s="1" customFormat="1" ht="31.5" customHeight="1">
      <c r="B138" s="40"/>
      <c r="C138" s="193" t="s">
        <v>255</v>
      </c>
      <c r="D138" s="193" t="s">
        <v>156</v>
      </c>
      <c r="E138" s="194" t="s">
        <v>256</v>
      </c>
      <c r="F138" s="195" t="s">
        <v>257</v>
      </c>
      <c r="G138" s="196" t="s">
        <v>187</v>
      </c>
      <c r="H138" s="197">
        <v>147.505</v>
      </c>
      <c r="I138" s="198"/>
      <c r="J138" s="199">
        <f>ROUND(I138*H138,2)</f>
        <v>0</v>
      </c>
      <c r="K138" s="195" t="s">
        <v>160</v>
      </c>
      <c r="L138" s="60"/>
      <c r="M138" s="200" t="s">
        <v>21</v>
      </c>
      <c r="N138" s="201" t="s">
        <v>42</v>
      </c>
      <c r="O138" s="41"/>
      <c r="P138" s="202">
        <f>O138*H138</f>
        <v>0</v>
      </c>
      <c r="Q138" s="202">
        <v>0</v>
      </c>
      <c r="R138" s="202">
        <f>Q138*H138</f>
        <v>0</v>
      </c>
      <c r="S138" s="202">
        <v>0</v>
      </c>
      <c r="T138" s="203">
        <f>S138*H138</f>
        <v>0</v>
      </c>
      <c r="AR138" s="23" t="s">
        <v>161</v>
      </c>
      <c r="AT138" s="23" t="s">
        <v>156</v>
      </c>
      <c r="AU138" s="23" t="s">
        <v>81</v>
      </c>
      <c r="AY138" s="23" t="s">
        <v>154</v>
      </c>
      <c r="BE138" s="204">
        <f>IF(N138="základní",J138,0)</f>
        <v>0</v>
      </c>
      <c r="BF138" s="204">
        <f>IF(N138="snížená",J138,0)</f>
        <v>0</v>
      </c>
      <c r="BG138" s="204">
        <f>IF(N138="zákl. přenesená",J138,0)</f>
        <v>0</v>
      </c>
      <c r="BH138" s="204">
        <f>IF(N138="sníž. přenesená",J138,0)</f>
        <v>0</v>
      </c>
      <c r="BI138" s="204">
        <f>IF(N138="nulová",J138,0)</f>
        <v>0</v>
      </c>
      <c r="BJ138" s="23" t="s">
        <v>79</v>
      </c>
      <c r="BK138" s="204">
        <f>ROUND(I138*H138,2)</f>
        <v>0</v>
      </c>
      <c r="BL138" s="23" t="s">
        <v>161</v>
      </c>
      <c r="BM138" s="23" t="s">
        <v>258</v>
      </c>
    </row>
    <row r="139" spans="2:65" s="11" customFormat="1" ht="13.5">
      <c r="B139" s="205"/>
      <c r="C139" s="206"/>
      <c r="D139" s="207" t="s">
        <v>177</v>
      </c>
      <c r="E139" s="208" t="s">
        <v>21</v>
      </c>
      <c r="F139" s="209" t="s">
        <v>259</v>
      </c>
      <c r="G139" s="206"/>
      <c r="H139" s="210">
        <v>147.505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177</v>
      </c>
      <c r="AU139" s="216" t="s">
        <v>81</v>
      </c>
      <c r="AV139" s="11" t="s">
        <v>81</v>
      </c>
      <c r="AW139" s="11" t="s">
        <v>35</v>
      </c>
      <c r="AX139" s="11" t="s">
        <v>79</v>
      </c>
      <c r="AY139" s="216" t="s">
        <v>154</v>
      </c>
    </row>
    <row r="140" spans="2:65" s="1" customFormat="1" ht="22.5" customHeight="1">
      <c r="B140" s="40"/>
      <c r="C140" s="193" t="s">
        <v>9</v>
      </c>
      <c r="D140" s="193" t="s">
        <v>156</v>
      </c>
      <c r="E140" s="194" t="s">
        <v>260</v>
      </c>
      <c r="F140" s="195" t="s">
        <v>261</v>
      </c>
      <c r="G140" s="196" t="s">
        <v>187</v>
      </c>
      <c r="H140" s="197">
        <v>45.375</v>
      </c>
      <c r="I140" s="198"/>
      <c r="J140" s="199">
        <f>ROUND(I140*H140,2)</f>
        <v>0</v>
      </c>
      <c r="K140" s="195" t="s">
        <v>160</v>
      </c>
      <c r="L140" s="60"/>
      <c r="M140" s="200" t="s">
        <v>21</v>
      </c>
      <c r="N140" s="201" t="s">
        <v>42</v>
      </c>
      <c r="O140" s="41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3" t="s">
        <v>161</v>
      </c>
      <c r="AT140" s="23" t="s">
        <v>156</v>
      </c>
      <c r="AU140" s="23" t="s">
        <v>81</v>
      </c>
      <c r="AY140" s="23" t="s">
        <v>154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79</v>
      </c>
      <c r="BK140" s="204">
        <f>ROUND(I140*H140,2)</f>
        <v>0</v>
      </c>
      <c r="BL140" s="23" t="s">
        <v>161</v>
      </c>
      <c r="BM140" s="23" t="s">
        <v>262</v>
      </c>
    </row>
    <row r="141" spans="2:65" s="11" customFormat="1" ht="13.5">
      <c r="B141" s="205"/>
      <c r="C141" s="206"/>
      <c r="D141" s="219" t="s">
        <v>177</v>
      </c>
      <c r="E141" s="229" t="s">
        <v>21</v>
      </c>
      <c r="F141" s="230" t="s">
        <v>263</v>
      </c>
      <c r="G141" s="206"/>
      <c r="H141" s="231">
        <v>24.75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177</v>
      </c>
      <c r="AU141" s="216" t="s">
        <v>81</v>
      </c>
      <c r="AV141" s="11" t="s">
        <v>81</v>
      </c>
      <c r="AW141" s="11" t="s">
        <v>35</v>
      </c>
      <c r="AX141" s="11" t="s">
        <v>71</v>
      </c>
      <c r="AY141" s="216" t="s">
        <v>154</v>
      </c>
    </row>
    <row r="142" spans="2:65" s="11" customFormat="1" ht="13.5">
      <c r="B142" s="205"/>
      <c r="C142" s="206"/>
      <c r="D142" s="219" t="s">
        <v>177</v>
      </c>
      <c r="E142" s="229" t="s">
        <v>21</v>
      </c>
      <c r="F142" s="230" t="s">
        <v>264</v>
      </c>
      <c r="G142" s="206"/>
      <c r="H142" s="231">
        <v>20.625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177</v>
      </c>
      <c r="AU142" s="216" t="s">
        <v>81</v>
      </c>
      <c r="AV142" s="11" t="s">
        <v>81</v>
      </c>
      <c r="AW142" s="11" t="s">
        <v>35</v>
      </c>
      <c r="AX142" s="11" t="s">
        <v>71</v>
      </c>
      <c r="AY142" s="216" t="s">
        <v>154</v>
      </c>
    </row>
    <row r="143" spans="2:65" s="13" customFormat="1" ht="13.5">
      <c r="B143" s="232"/>
      <c r="C143" s="233"/>
      <c r="D143" s="207" t="s">
        <v>177</v>
      </c>
      <c r="E143" s="234" t="s">
        <v>21</v>
      </c>
      <c r="F143" s="235" t="s">
        <v>209</v>
      </c>
      <c r="G143" s="233"/>
      <c r="H143" s="236">
        <v>45.375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177</v>
      </c>
      <c r="AU143" s="242" t="s">
        <v>81</v>
      </c>
      <c r="AV143" s="13" t="s">
        <v>161</v>
      </c>
      <c r="AW143" s="13" t="s">
        <v>35</v>
      </c>
      <c r="AX143" s="13" t="s">
        <v>79</v>
      </c>
      <c r="AY143" s="242" t="s">
        <v>154</v>
      </c>
    </row>
    <row r="144" spans="2:65" s="1" customFormat="1" ht="22.5" customHeight="1">
      <c r="B144" s="40"/>
      <c r="C144" s="193" t="s">
        <v>265</v>
      </c>
      <c r="D144" s="193" t="s">
        <v>156</v>
      </c>
      <c r="E144" s="194" t="s">
        <v>266</v>
      </c>
      <c r="F144" s="195" t="s">
        <v>267</v>
      </c>
      <c r="G144" s="196" t="s">
        <v>187</v>
      </c>
      <c r="H144" s="197">
        <v>20.625</v>
      </c>
      <c r="I144" s="198"/>
      <c r="J144" s="199">
        <f>ROUND(I144*H144,2)</f>
        <v>0</v>
      </c>
      <c r="K144" s="195" t="s">
        <v>160</v>
      </c>
      <c r="L144" s="60"/>
      <c r="M144" s="200" t="s">
        <v>21</v>
      </c>
      <c r="N144" s="201" t="s">
        <v>42</v>
      </c>
      <c r="O144" s="41"/>
      <c r="P144" s="202">
        <f>O144*H144</f>
        <v>0</v>
      </c>
      <c r="Q144" s="202">
        <v>0</v>
      </c>
      <c r="R144" s="202">
        <f>Q144*H144</f>
        <v>0</v>
      </c>
      <c r="S144" s="202">
        <v>0</v>
      </c>
      <c r="T144" s="203">
        <f>S144*H144</f>
        <v>0</v>
      </c>
      <c r="AR144" s="23" t="s">
        <v>161</v>
      </c>
      <c r="AT144" s="23" t="s">
        <v>156</v>
      </c>
      <c r="AU144" s="23" t="s">
        <v>81</v>
      </c>
      <c r="AY144" s="23" t="s">
        <v>154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3" t="s">
        <v>79</v>
      </c>
      <c r="BK144" s="204">
        <f>ROUND(I144*H144,2)</f>
        <v>0</v>
      </c>
      <c r="BL144" s="23" t="s">
        <v>161</v>
      </c>
      <c r="BM144" s="23" t="s">
        <v>268</v>
      </c>
    </row>
    <row r="145" spans="2:65" s="11" customFormat="1" ht="13.5">
      <c r="B145" s="205"/>
      <c r="C145" s="206"/>
      <c r="D145" s="207" t="s">
        <v>177</v>
      </c>
      <c r="E145" s="208" t="s">
        <v>21</v>
      </c>
      <c r="F145" s="209" t="s">
        <v>269</v>
      </c>
      <c r="G145" s="206"/>
      <c r="H145" s="210">
        <v>20.625</v>
      </c>
      <c r="I145" s="211"/>
      <c r="J145" s="206"/>
      <c r="K145" s="206"/>
      <c r="L145" s="212"/>
      <c r="M145" s="213"/>
      <c r="N145" s="214"/>
      <c r="O145" s="214"/>
      <c r="P145" s="214"/>
      <c r="Q145" s="214"/>
      <c r="R145" s="214"/>
      <c r="S145" s="214"/>
      <c r="T145" s="215"/>
      <c r="AT145" s="216" t="s">
        <v>177</v>
      </c>
      <c r="AU145" s="216" t="s">
        <v>81</v>
      </c>
      <c r="AV145" s="11" t="s">
        <v>81</v>
      </c>
      <c r="AW145" s="11" t="s">
        <v>35</v>
      </c>
      <c r="AX145" s="11" t="s">
        <v>79</v>
      </c>
      <c r="AY145" s="216" t="s">
        <v>154</v>
      </c>
    </row>
    <row r="146" spans="2:65" s="1" customFormat="1" ht="22.5" customHeight="1">
      <c r="B146" s="40"/>
      <c r="C146" s="193" t="s">
        <v>270</v>
      </c>
      <c r="D146" s="193" t="s">
        <v>156</v>
      </c>
      <c r="E146" s="194" t="s">
        <v>271</v>
      </c>
      <c r="F146" s="195" t="s">
        <v>272</v>
      </c>
      <c r="G146" s="196" t="s">
        <v>187</v>
      </c>
      <c r="H146" s="197">
        <v>29.501000000000001</v>
      </c>
      <c r="I146" s="198"/>
      <c r="J146" s="199">
        <f>ROUND(I146*H146,2)</f>
        <v>0</v>
      </c>
      <c r="K146" s="195" t="s">
        <v>160</v>
      </c>
      <c r="L146" s="60"/>
      <c r="M146" s="200" t="s">
        <v>21</v>
      </c>
      <c r="N146" s="201" t="s">
        <v>42</v>
      </c>
      <c r="O146" s="41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3" t="s">
        <v>161</v>
      </c>
      <c r="AT146" s="23" t="s">
        <v>156</v>
      </c>
      <c r="AU146" s="23" t="s">
        <v>81</v>
      </c>
      <c r="AY146" s="23" t="s">
        <v>154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3" t="s">
        <v>79</v>
      </c>
      <c r="BK146" s="204">
        <f>ROUND(I146*H146,2)</f>
        <v>0</v>
      </c>
      <c r="BL146" s="23" t="s">
        <v>161</v>
      </c>
      <c r="BM146" s="23" t="s">
        <v>273</v>
      </c>
    </row>
    <row r="147" spans="2:65" s="11" customFormat="1" ht="13.5">
      <c r="B147" s="205"/>
      <c r="C147" s="206"/>
      <c r="D147" s="207" t="s">
        <v>177</v>
      </c>
      <c r="E147" s="208" t="s">
        <v>21</v>
      </c>
      <c r="F147" s="209" t="s">
        <v>107</v>
      </c>
      <c r="G147" s="206"/>
      <c r="H147" s="210">
        <v>29.501000000000001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177</v>
      </c>
      <c r="AU147" s="216" t="s">
        <v>81</v>
      </c>
      <c r="AV147" s="11" t="s">
        <v>81</v>
      </c>
      <c r="AW147" s="11" t="s">
        <v>35</v>
      </c>
      <c r="AX147" s="11" t="s">
        <v>79</v>
      </c>
      <c r="AY147" s="216" t="s">
        <v>154</v>
      </c>
    </row>
    <row r="148" spans="2:65" s="1" customFormat="1" ht="22.5" customHeight="1">
      <c r="B148" s="40"/>
      <c r="C148" s="193" t="s">
        <v>274</v>
      </c>
      <c r="D148" s="193" t="s">
        <v>156</v>
      </c>
      <c r="E148" s="194" t="s">
        <v>271</v>
      </c>
      <c r="F148" s="195" t="s">
        <v>272</v>
      </c>
      <c r="G148" s="196" t="s">
        <v>187</v>
      </c>
      <c r="H148" s="197">
        <v>42.75</v>
      </c>
      <c r="I148" s="198"/>
      <c r="J148" s="199">
        <f>ROUND(I148*H148,2)</f>
        <v>0</v>
      </c>
      <c r="K148" s="195" t="s">
        <v>160</v>
      </c>
      <c r="L148" s="60"/>
      <c r="M148" s="200" t="s">
        <v>21</v>
      </c>
      <c r="N148" s="201" t="s">
        <v>42</v>
      </c>
      <c r="O148" s="41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3" t="s">
        <v>161</v>
      </c>
      <c r="AT148" s="23" t="s">
        <v>156</v>
      </c>
      <c r="AU148" s="23" t="s">
        <v>81</v>
      </c>
      <c r="AY148" s="23" t="s">
        <v>154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79</v>
      </c>
      <c r="BK148" s="204">
        <f>ROUND(I148*H148,2)</f>
        <v>0</v>
      </c>
      <c r="BL148" s="23" t="s">
        <v>161</v>
      </c>
      <c r="BM148" s="23" t="s">
        <v>275</v>
      </c>
    </row>
    <row r="149" spans="2:65" s="11" customFormat="1" ht="13.5">
      <c r="B149" s="205"/>
      <c r="C149" s="206"/>
      <c r="D149" s="207" t="s">
        <v>177</v>
      </c>
      <c r="E149" s="208" t="s">
        <v>21</v>
      </c>
      <c r="F149" s="209" t="s">
        <v>276</v>
      </c>
      <c r="G149" s="206"/>
      <c r="H149" s="210">
        <v>42.75</v>
      </c>
      <c r="I149" s="211"/>
      <c r="J149" s="206"/>
      <c r="K149" s="206"/>
      <c r="L149" s="212"/>
      <c r="M149" s="213"/>
      <c r="N149" s="214"/>
      <c r="O149" s="214"/>
      <c r="P149" s="214"/>
      <c r="Q149" s="214"/>
      <c r="R149" s="214"/>
      <c r="S149" s="214"/>
      <c r="T149" s="215"/>
      <c r="AT149" s="216" t="s">
        <v>177</v>
      </c>
      <c r="AU149" s="216" t="s">
        <v>81</v>
      </c>
      <c r="AV149" s="11" t="s">
        <v>81</v>
      </c>
      <c r="AW149" s="11" t="s">
        <v>35</v>
      </c>
      <c r="AX149" s="11" t="s">
        <v>79</v>
      </c>
      <c r="AY149" s="216" t="s">
        <v>154</v>
      </c>
    </row>
    <row r="150" spans="2:65" s="1" customFormat="1" ht="22.5" customHeight="1">
      <c r="B150" s="40"/>
      <c r="C150" s="193" t="s">
        <v>277</v>
      </c>
      <c r="D150" s="193" t="s">
        <v>156</v>
      </c>
      <c r="E150" s="194" t="s">
        <v>278</v>
      </c>
      <c r="F150" s="195" t="s">
        <v>279</v>
      </c>
      <c r="G150" s="196" t="s">
        <v>280</v>
      </c>
      <c r="H150" s="197">
        <v>49.267000000000003</v>
      </c>
      <c r="I150" s="198"/>
      <c r="J150" s="199">
        <f>ROUND(I150*H150,2)</f>
        <v>0</v>
      </c>
      <c r="K150" s="195" t="s">
        <v>160</v>
      </c>
      <c r="L150" s="60"/>
      <c r="M150" s="200" t="s">
        <v>21</v>
      </c>
      <c r="N150" s="201" t="s">
        <v>42</v>
      </c>
      <c r="O150" s="41"/>
      <c r="P150" s="202">
        <f>O150*H150</f>
        <v>0</v>
      </c>
      <c r="Q150" s="202">
        <v>0</v>
      </c>
      <c r="R150" s="202">
        <f>Q150*H150</f>
        <v>0</v>
      </c>
      <c r="S150" s="202">
        <v>0</v>
      </c>
      <c r="T150" s="203">
        <f>S150*H150</f>
        <v>0</v>
      </c>
      <c r="AR150" s="23" t="s">
        <v>161</v>
      </c>
      <c r="AT150" s="23" t="s">
        <v>156</v>
      </c>
      <c r="AU150" s="23" t="s">
        <v>81</v>
      </c>
      <c r="AY150" s="23" t="s">
        <v>154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79</v>
      </c>
      <c r="BK150" s="204">
        <f>ROUND(I150*H150,2)</f>
        <v>0</v>
      </c>
      <c r="BL150" s="23" t="s">
        <v>161</v>
      </c>
      <c r="BM150" s="23" t="s">
        <v>281</v>
      </c>
    </row>
    <row r="151" spans="2:65" s="11" customFormat="1" ht="13.5">
      <c r="B151" s="205"/>
      <c r="C151" s="206"/>
      <c r="D151" s="207" t="s">
        <v>177</v>
      </c>
      <c r="E151" s="208" t="s">
        <v>21</v>
      </c>
      <c r="F151" s="209" t="s">
        <v>282</v>
      </c>
      <c r="G151" s="206"/>
      <c r="H151" s="210">
        <v>49.267000000000003</v>
      </c>
      <c r="I151" s="211"/>
      <c r="J151" s="206"/>
      <c r="K151" s="206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177</v>
      </c>
      <c r="AU151" s="216" t="s">
        <v>81</v>
      </c>
      <c r="AV151" s="11" t="s">
        <v>81</v>
      </c>
      <c r="AW151" s="11" t="s">
        <v>35</v>
      </c>
      <c r="AX151" s="11" t="s">
        <v>79</v>
      </c>
      <c r="AY151" s="216" t="s">
        <v>154</v>
      </c>
    </row>
    <row r="152" spans="2:65" s="1" customFormat="1" ht="22.5" customHeight="1">
      <c r="B152" s="40"/>
      <c r="C152" s="193" t="s">
        <v>283</v>
      </c>
      <c r="D152" s="193" t="s">
        <v>156</v>
      </c>
      <c r="E152" s="194" t="s">
        <v>284</v>
      </c>
      <c r="F152" s="195" t="s">
        <v>285</v>
      </c>
      <c r="G152" s="196" t="s">
        <v>187</v>
      </c>
      <c r="H152" s="197">
        <v>5.3550000000000004</v>
      </c>
      <c r="I152" s="198"/>
      <c r="J152" s="199">
        <f>ROUND(I152*H152,2)</f>
        <v>0</v>
      </c>
      <c r="K152" s="195" t="s">
        <v>160</v>
      </c>
      <c r="L152" s="60"/>
      <c r="M152" s="200" t="s">
        <v>21</v>
      </c>
      <c r="N152" s="201" t="s">
        <v>42</v>
      </c>
      <c r="O152" s="41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161</v>
      </c>
      <c r="AT152" s="23" t="s">
        <v>156</v>
      </c>
      <c r="AU152" s="23" t="s">
        <v>81</v>
      </c>
      <c r="AY152" s="23" t="s">
        <v>154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79</v>
      </c>
      <c r="BK152" s="204">
        <f>ROUND(I152*H152,2)</f>
        <v>0</v>
      </c>
      <c r="BL152" s="23" t="s">
        <v>161</v>
      </c>
      <c r="BM152" s="23" t="s">
        <v>286</v>
      </c>
    </row>
    <row r="153" spans="2:65" s="11" customFormat="1" ht="13.5">
      <c r="B153" s="205"/>
      <c r="C153" s="206"/>
      <c r="D153" s="219" t="s">
        <v>177</v>
      </c>
      <c r="E153" s="229" t="s">
        <v>21</v>
      </c>
      <c r="F153" s="230" t="s">
        <v>115</v>
      </c>
      <c r="G153" s="206"/>
      <c r="H153" s="231">
        <v>6.48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177</v>
      </c>
      <c r="AU153" s="216" t="s">
        <v>81</v>
      </c>
      <c r="AV153" s="11" t="s">
        <v>81</v>
      </c>
      <c r="AW153" s="11" t="s">
        <v>35</v>
      </c>
      <c r="AX153" s="11" t="s">
        <v>71</v>
      </c>
      <c r="AY153" s="216" t="s">
        <v>154</v>
      </c>
    </row>
    <row r="154" spans="2:65" s="11" customFormat="1" ht="13.5">
      <c r="B154" s="205"/>
      <c r="C154" s="206"/>
      <c r="D154" s="219" t="s">
        <v>177</v>
      </c>
      <c r="E154" s="229" t="s">
        <v>21</v>
      </c>
      <c r="F154" s="230" t="s">
        <v>287</v>
      </c>
      <c r="G154" s="206"/>
      <c r="H154" s="231">
        <v>-1.125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177</v>
      </c>
      <c r="AU154" s="216" t="s">
        <v>81</v>
      </c>
      <c r="AV154" s="11" t="s">
        <v>81</v>
      </c>
      <c r="AW154" s="11" t="s">
        <v>35</v>
      </c>
      <c r="AX154" s="11" t="s">
        <v>71</v>
      </c>
      <c r="AY154" s="216" t="s">
        <v>154</v>
      </c>
    </row>
    <row r="155" spans="2:65" s="13" customFormat="1" ht="13.5">
      <c r="B155" s="232"/>
      <c r="C155" s="233"/>
      <c r="D155" s="207" t="s">
        <v>177</v>
      </c>
      <c r="E155" s="234" t="s">
        <v>119</v>
      </c>
      <c r="F155" s="235" t="s">
        <v>209</v>
      </c>
      <c r="G155" s="233"/>
      <c r="H155" s="236">
        <v>5.3550000000000004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177</v>
      </c>
      <c r="AU155" s="242" t="s">
        <v>81</v>
      </c>
      <c r="AV155" s="13" t="s">
        <v>161</v>
      </c>
      <c r="AW155" s="13" t="s">
        <v>35</v>
      </c>
      <c r="AX155" s="13" t="s">
        <v>79</v>
      </c>
      <c r="AY155" s="242" t="s">
        <v>154</v>
      </c>
    </row>
    <row r="156" spans="2:65" s="1" customFormat="1" ht="22.5" customHeight="1">
      <c r="B156" s="40"/>
      <c r="C156" s="193" t="s">
        <v>288</v>
      </c>
      <c r="D156" s="193" t="s">
        <v>156</v>
      </c>
      <c r="E156" s="194" t="s">
        <v>289</v>
      </c>
      <c r="F156" s="195" t="s">
        <v>290</v>
      </c>
      <c r="G156" s="196" t="s">
        <v>159</v>
      </c>
      <c r="H156" s="197">
        <v>165</v>
      </c>
      <c r="I156" s="198"/>
      <c r="J156" s="199">
        <f>ROUND(I156*H156,2)</f>
        <v>0</v>
      </c>
      <c r="K156" s="195" t="s">
        <v>160</v>
      </c>
      <c r="L156" s="60"/>
      <c r="M156" s="200" t="s">
        <v>21</v>
      </c>
      <c r="N156" s="201" t="s">
        <v>42</v>
      </c>
      <c r="O156" s="41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3" t="s">
        <v>161</v>
      </c>
      <c r="AT156" s="23" t="s">
        <v>156</v>
      </c>
      <c r="AU156" s="23" t="s">
        <v>81</v>
      </c>
      <c r="AY156" s="23" t="s">
        <v>154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79</v>
      </c>
      <c r="BK156" s="204">
        <f>ROUND(I156*H156,2)</f>
        <v>0</v>
      </c>
      <c r="BL156" s="23" t="s">
        <v>161</v>
      </c>
      <c r="BM156" s="23" t="s">
        <v>291</v>
      </c>
    </row>
    <row r="157" spans="2:65" s="11" customFormat="1" ht="13.5">
      <c r="B157" s="205"/>
      <c r="C157" s="206"/>
      <c r="D157" s="207" t="s">
        <v>177</v>
      </c>
      <c r="E157" s="208" t="s">
        <v>111</v>
      </c>
      <c r="F157" s="209" t="s">
        <v>292</v>
      </c>
      <c r="G157" s="206"/>
      <c r="H157" s="210">
        <v>165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177</v>
      </c>
      <c r="AU157" s="216" t="s">
        <v>81</v>
      </c>
      <c r="AV157" s="11" t="s">
        <v>81</v>
      </c>
      <c r="AW157" s="11" t="s">
        <v>35</v>
      </c>
      <c r="AX157" s="11" t="s">
        <v>79</v>
      </c>
      <c r="AY157" s="216" t="s">
        <v>154</v>
      </c>
    </row>
    <row r="158" spans="2:65" s="1" customFormat="1" ht="22.5" customHeight="1">
      <c r="B158" s="40"/>
      <c r="C158" s="193" t="s">
        <v>293</v>
      </c>
      <c r="D158" s="193" t="s">
        <v>156</v>
      </c>
      <c r="E158" s="194" t="s">
        <v>294</v>
      </c>
      <c r="F158" s="195" t="s">
        <v>295</v>
      </c>
      <c r="G158" s="196" t="s">
        <v>159</v>
      </c>
      <c r="H158" s="197">
        <v>165.01400000000001</v>
      </c>
      <c r="I158" s="198"/>
      <c r="J158" s="199">
        <f>ROUND(I158*H158,2)</f>
        <v>0</v>
      </c>
      <c r="K158" s="195" t="s">
        <v>160</v>
      </c>
      <c r="L158" s="60"/>
      <c r="M158" s="200" t="s">
        <v>21</v>
      </c>
      <c r="N158" s="201" t="s">
        <v>42</v>
      </c>
      <c r="O158" s="41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161</v>
      </c>
      <c r="AT158" s="23" t="s">
        <v>156</v>
      </c>
      <c r="AU158" s="23" t="s">
        <v>81</v>
      </c>
      <c r="AY158" s="23" t="s">
        <v>154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79</v>
      </c>
      <c r="BK158" s="204">
        <f>ROUND(I158*H158,2)</f>
        <v>0</v>
      </c>
      <c r="BL158" s="23" t="s">
        <v>161</v>
      </c>
      <c r="BM158" s="23" t="s">
        <v>296</v>
      </c>
    </row>
    <row r="159" spans="2:65" s="1" customFormat="1" ht="22.5" customHeight="1">
      <c r="B159" s="40"/>
      <c r="C159" s="243" t="s">
        <v>297</v>
      </c>
      <c r="D159" s="243" t="s">
        <v>298</v>
      </c>
      <c r="E159" s="244" t="s">
        <v>299</v>
      </c>
      <c r="F159" s="245" t="s">
        <v>300</v>
      </c>
      <c r="G159" s="246" t="s">
        <v>301</v>
      </c>
      <c r="H159" s="247">
        <v>5.6929999999999996</v>
      </c>
      <c r="I159" s="248"/>
      <c r="J159" s="249">
        <f>ROUND(I159*H159,2)</f>
        <v>0</v>
      </c>
      <c r="K159" s="245" t="s">
        <v>302</v>
      </c>
      <c r="L159" s="250"/>
      <c r="M159" s="251" t="s">
        <v>21</v>
      </c>
      <c r="N159" s="252" t="s">
        <v>42</v>
      </c>
      <c r="O159" s="41"/>
      <c r="P159" s="202">
        <f>O159*H159</f>
        <v>0</v>
      </c>
      <c r="Q159" s="202">
        <v>1E-3</v>
      </c>
      <c r="R159" s="202">
        <f>Q159*H159</f>
        <v>5.6930000000000001E-3</v>
      </c>
      <c r="S159" s="202">
        <v>0</v>
      </c>
      <c r="T159" s="203">
        <f>S159*H159</f>
        <v>0</v>
      </c>
      <c r="AR159" s="23" t="s">
        <v>190</v>
      </c>
      <c r="AT159" s="23" t="s">
        <v>298</v>
      </c>
      <c r="AU159" s="23" t="s">
        <v>81</v>
      </c>
      <c r="AY159" s="23" t="s">
        <v>154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79</v>
      </c>
      <c r="BK159" s="204">
        <f>ROUND(I159*H159,2)</f>
        <v>0</v>
      </c>
      <c r="BL159" s="23" t="s">
        <v>161</v>
      </c>
      <c r="BM159" s="23" t="s">
        <v>303</v>
      </c>
    </row>
    <row r="160" spans="2:65" s="11" customFormat="1" ht="13.5">
      <c r="B160" s="205"/>
      <c r="C160" s="206"/>
      <c r="D160" s="207" t="s">
        <v>177</v>
      </c>
      <c r="E160" s="208" t="s">
        <v>21</v>
      </c>
      <c r="F160" s="209" t="s">
        <v>304</v>
      </c>
      <c r="G160" s="206"/>
      <c r="H160" s="210">
        <v>5.6929999999999996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177</v>
      </c>
      <c r="AU160" s="216" t="s">
        <v>81</v>
      </c>
      <c r="AV160" s="11" t="s">
        <v>81</v>
      </c>
      <c r="AW160" s="11" t="s">
        <v>35</v>
      </c>
      <c r="AX160" s="11" t="s">
        <v>79</v>
      </c>
      <c r="AY160" s="216" t="s">
        <v>154</v>
      </c>
    </row>
    <row r="161" spans="2:65" s="1" customFormat="1" ht="22.5" customHeight="1">
      <c r="B161" s="40"/>
      <c r="C161" s="193" t="s">
        <v>305</v>
      </c>
      <c r="D161" s="193" t="s">
        <v>156</v>
      </c>
      <c r="E161" s="194" t="s">
        <v>306</v>
      </c>
      <c r="F161" s="195" t="s">
        <v>307</v>
      </c>
      <c r="G161" s="196" t="s">
        <v>159</v>
      </c>
      <c r="H161" s="197">
        <v>272.2</v>
      </c>
      <c r="I161" s="198"/>
      <c r="J161" s="199">
        <f>ROUND(I161*H161,2)</f>
        <v>0</v>
      </c>
      <c r="K161" s="195" t="s">
        <v>160</v>
      </c>
      <c r="L161" s="60"/>
      <c r="M161" s="200" t="s">
        <v>21</v>
      </c>
      <c r="N161" s="201" t="s">
        <v>42</v>
      </c>
      <c r="O161" s="41"/>
      <c r="P161" s="202">
        <f>O161*H161</f>
        <v>0</v>
      </c>
      <c r="Q161" s="202">
        <v>0</v>
      </c>
      <c r="R161" s="202">
        <f>Q161*H161</f>
        <v>0</v>
      </c>
      <c r="S161" s="202">
        <v>0</v>
      </c>
      <c r="T161" s="203">
        <f>S161*H161</f>
        <v>0</v>
      </c>
      <c r="AR161" s="23" t="s">
        <v>161</v>
      </c>
      <c r="AT161" s="23" t="s">
        <v>156</v>
      </c>
      <c r="AU161" s="23" t="s">
        <v>81</v>
      </c>
      <c r="AY161" s="23" t="s">
        <v>154</v>
      </c>
      <c r="BE161" s="204">
        <f>IF(N161="základní",J161,0)</f>
        <v>0</v>
      </c>
      <c r="BF161" s="204">
        <f>IF(N161="snížená",J161,0)</f>
        <v>0</v>
      </c>
      <c r="BG161" s="204">
        <f>IF(N161="zákl. přenesená",J161,0)</f>
        <v>0</v>
      </c>
      <c r="BH161" s="204">
        <f>IF(N161="sníž. přenesená",J161,0)</f>
        <v>0</v>
      </c>
      <c r="BI161" s="204">
        <f>IF(N161="nulová",J161,0)</f>
        <v>0</v>
      </c>
      <c r="BJ161" s="23" t="s">
        <v>79</v>
      </c>
      <c r="BK161" s="204">
        <f>ROUND(I161*H161,2)</f>
        <v>0</v>
      </c>
      <c r="BL161" s="23" t="s">
        <v>161</v>
      </c>
      <c r="BM161" s="23" t="s">
        <v>308</v>
      </c>
    </row>
    <row r="162" spans="2:65" s="1" customFormat="1" ht="22.5" customHeight="1">
      <c r="B162" s="40"/>
      <c r="C162" s="193" t="s">
        <v>309</v>
      </c>
      <c r="D162" s="193" t="s">
        <v>156</v>
      </c>
      <c r="E162" s="194" t="s">
        <v>310</v>
      </c>
      <c r="F162" s="195" t="s">
        <v>311</v>
      </c>
      <c r="G162" s="196" t="s">
        <v>159</v>
      </c>
      <c r="H162" s="197">
        <v>165</v>
      </c>
      <c r="I162" s="198"/>
      <c r="J162" s="199">
        <f>ROUND(I162*H162,2)</f>
        <v>0</v>
      </c>
      <c r="K162" s="195" t="s">
        <v>160</v>
      </c>
      <c r="L162" s="60"/>
      <c r="M162" s="200" t="s">
        <v>21</v>
      </c>
      <c r="N162" s="201" t="s">
        <v>42</v>
      </c>
      <c r="O162" s="41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3" t="s">
        <v>161</v>
      </c>
      <c r="AT162" s="23" t="s">
        <v>156</v>
      </c>
      <c r="AU162" s="23" t="s">
        <v>81</v>
      </c>
      <c r="AY162" s="23" t="s">
        <v>154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79</v>
      </c>
      <c r="BK162" s="204">
        <f>ROUND(I162*H162,2)</f>
        <v>0</v>
      </c>
      <c r="BL162" s="23" t="s">
        <v>161</v>
      </c>
      <c r="BM162" s="23" t="s">
        <v>312</v>
      </c>
    </row>
    <row r="163" spans="2:65" s="11" customFormat="1" ht="13.5">
      <c r="B163" s="205"/>
      <c r="C163" s="206"/>
      <c r="D163" s="207" t="s">
        <v>177</v>
      </c>
      <c r="E163" s="208" t="s">
        <v>21</v>
      </c>
      <c r="F163" s="209" t="s">
        <v>111</v>
      </c>
      <c r="G163" s="206"/>
      <c r="H163" s="210">
        <v>165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177</v>
      </c>
      <c r="AU163" s="216" t="s">
        <v>81</v>
      </c>
      <c r="AV163" s="11" t="s">
        <v>81</v>
      </c>
      <c r="AW163" s="11" t="s">
        <v>35</v>
      </c>
      <c r="AX163" s="11" t="s">
        <v>79</v>
      </c>
      <c r="AY163" s="216" t="s">
        <v>154</v>
      </c>
    </row>
    <row r="164" spans="2:65" s="1" customFormat="1" ht="22.5" customHeight="1">
      <c r="B164" s="40"/>
      <c r="C164" s="193" t="s">
        <v>313</v>
      </c>
      <c r="D164" s="193" t="s">
        <v>156</v>
      </c>
      <c r="E164" s="194" t="s">
        <v>314</v>
      </c>
      <c r="F164" s="195" t="s">
        <v>315</v>
      </c>
      <c r="G164" s="196" t="s">
        <v>159</v>
      </c>
      <c r="H164" s="197">
        <v>165</v>
      </c>
      <c r="I164" s="198"/>
      <c r="J164" s="199">
        <f>ROUND(I164*H164,2)</f>
        <v>0</v>
      </c>
      <c r="K164" s="195" t="s">
        <v>160</v>
      </c>
      <c r="L164" s="60"/>
      <c r="M164" s="200" t="s">
        <v>21</v>
      </c>
      <c r="N164" s="201" t="s">
        <v>42</v>
      </c>
      <c r="O164" s="41"/>
      <c r="P164" s="202">
        <f>O164*H164</f>
        <v>0</v>
      </c>
      <c r="Q164" s="202">
        <v>0</v>
      </c>
      <c r="R164" s="202">
        <f>Q164*H164</f>
        <v>0</v>
      </c>
      <c r="S164" s="202">
        <v>0</v>
      </c>
      <c r="T164" s="203">
        <f>S164*H164</f>
        <v>0</v>
      </c>
      <c r="AR164" s="23" t="s">
        <v>161</v>
      </c>
      <c r="AT164" s="23" t="s">
        <v>156</v>
      </c>
      <c r="AU164" s="23" t="s">
        <v>81</v>
      </c>
      <c r="AY164" s="23" t="s">
        <v>154</v>
      </c>
      <c r="BE164" s="204">
        <f>IF(N164="základní",J164,0)</f>
        <v>0</v>
      </c>
      <c r="BF164" s="204">
        <f>IF(N164="snížená",J164,0)</f>
        <v>0</v>
      </c>
      <c r="BG164" s="204">
        <f>IF(N164="zákl. přenesená",J164,0)</f>
        <v>0</v>
      </c>
      <c r="BH164" s="204">
        <f>IF(N164="sníž. přenesená",J164,0)</f>
        <v>0</v>
      </c>
      <c r="BI164" s="204">
        <f>IF(N164="nulová",J164,0)</f>
        <v>0</v>
      </c>
      <c r="BJ164" s="23" t="s">
        <v>79</v>
      </c>
      <c r="BK164" s="204">
        <f>ROUND(I164*H164,2)</f>
        <v>0</v>
      </c>
      <c r="BL164" s="23" t="s">
        <v>161</v>
      </c>
      <c r="BM164" s="23" t="s">
        <v>316</v>
      </c>
    </row>
    <row r="165" spans="2:65" s="1" customFormat="1" ht="22.5" customHeight="1">
      <c r="B165" s="40"/>
      <c r="C165" s="193" t="s">
        <v>317</v>
      </c>
      <c r="D165" s="193" t="s">
        <v>156</v>
      </c>
      <c r="E165" s="194" t="s">
        <v>318</v>
      </c>
      <c r="F165" s="195" t="s">
        <v>319</v>
      </c>
      <c r="G165" s="196" t="s">
        <v>159</v>
      </c>
      <c r="H165" s="197">
        <v>165</v>
      </c>
      <c r="I165" s="198"/>
      <c r="J165" s="199">
        <f>ROUND(I165*H165,2)</f>
        <v>0</v>
      </c>
      <c r="K165" s="195" t="s">
        <v>160</v>
      </c>
      <c r="L165" s="60"/>
      <c r="M165" s="200" t="s">
        <v>21</v>
      </c>
      <c r="N165" s="201" t="s">
        <v>42</v>
      </c>
      <c r="O165" s="41"/>
      <c r="P165" s="202">
        <f>O165*H165</f>
        <v>0</v>
      </c>
      <c r="Q165" s="202">
        <v>0</v>
      </c>
      <c r="R165" s="202">
        <f>Q165*H165</f>
        <v>0</v>
      </c>
      <c r="S165" s="202">
        <v>0</v>
      </c>
      <c r="T165" s="203">
        <f>S165*H165</f>
        <v>0</v>
      </c>
      <c r="AR165" s="23" t="s">
        <v>161</v>
      </c>
      <c r="AT165" s="23" t="s">
        <v>156</v>
      </c>
      <c r="AU165" s="23" t="s">
        <v>81</v>
      </c>
      <c r="AY165" s="23" t="s">
        <v>154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79</v>
      </c>
      <c r="BK165" s="204">
        <f>ROUND(I165*H165,2)</f>
        <v>0</v>
      </c>
      <c r="BL165" s="23" t="s">
        <v>161</v>
      </c>
      <c r="BM165" s="23" t="s">
        <v>320</v>
      </c>
    </row>
    <row r="166" spans="2:65" s="10" customFormat="1" ht="29.85" customHeight="1">
      <c r="B166" s="176"/>
      <c r="C166" s="177"/>
      <c r="D166" s="190" t="s">
        <v>70</v>
      </c>
      <c r="E166" s="191" t="s">
        <v>81</v>
      </c>
      <c r="F166" s="191" t="s">
        <v>321</v>
      </c>
      <c r="G166" s="177"/>
      <c r="H166" s="177"/>
      <c r="I166" s="180"/>
      <c r="J166" s="192">
        <f>BK166</f>
        <v>0</v>
      </c>
      <c r="K166" s="177"/>
      <c r="L166" s="182"/>
      <c r="M166" s="183"/>
      <c r="N166" s="184"/>
      <c r="O166" s="184"/>
      <c r="P166" s="185">
        <f>SUM(P167:P173)</f>
        <v>0</v>
      </c>
      <c r="Q166" s="184"/>
      <c r="R166" s="185">
        <f>SUM(R167:R173)</f>
        <v>0.23559950000000002</v>
      </c>
      <c r="S166" s="184"/>
      <c r="T166" s="186">
        <f>SUM(T167:T173)</f>
        <v>0</v>
      </c>
      <c r="AR166" s="187" t="s">
        <v>79</v>
      </c>
      <c r="AT166" s="188" t="s">
        <v>70</v>
      </c>
      <c r="AU166" s="188" t="s">
        <v>79</v>
      </c>
      <c r="AY166" s="187" t="s">
        <v>154</v>
      </c>
      <c r="BK166" s="189">
        <f>SUM(BK167:BK173)</f>
        <v>0</v>
      </c>
    </row>
    <row r="167" spans="2:65" s="1" customFormat="1" ht="31.5" customHeight="1">
      <c r="B167" s="40"/>
      <c r="C167" s="193" t="s">
        <v>322</v>
      </c>
      <c r="D167" s="193" t="s">
        <v>156</v>
      </c>
      <c r="E167" s="194" t="s">
        <v>323</v>
      </c>
      <c r="F167" s="195" t="s">
        <v>324</v>
      </c>
      <c r="G167" s="196" t="s">
        <v>187</v>
      </c>
      <c r="H167" s="197">
        <v>37.537999999999997</v>
      </c>
      <c r="I167" s="198"/>
      <c r="J167" s="199">
        <f>ROUND(I167*H167,2)</f>
        <v>0</v>
      </c>
      <c r="K167" s="195" t="s">
        <v>160</v>
      </c>
      <c r="L167" s="60"/>
      <c r="M167" s="200" t="s">
        <v>21</v>
      </c>
      <c r="N167" s="201" t="s">
        <v>42</v>
      </c>
      <c r="O167" s="41"/>
      <c r="P167" s="202">
        <f>O167*H167</f>
        <v>0</v>
      </c>
      <c r="Q167" s="202">
        <v>0</v>
      </c>
      <c r="R167" s="202">
        <f>Q167*H167</f>
        <v>0</v>
      </c>
      <c r="S167" s="202">
        <v>0</v>
      </c>
      <c r="T167" s="203">
        <f>S167*H167</f>
        <v>0</v>
      </c>
      <c r="AR167" s="23" t="s">
        <v>161</v>
      </c>
      <c r="AT167" s="23" t="s">
        <v>156</v>
      </c>
      <c r="AU167" s="23" t="s">
        <v>81</v>
      </c>
      <c r="AY167" s="23" t="s">
        <v>154</v>
      </c>
      <c r="BE167" s="204">
        <f>IF(N167="základní",J167,0)</f>
        <v>0</v>
      </c>
      <c r="BF167" s="204">
        <f>IF(N167="snížená",J167,0)</f>
        <v>0</v>
      </c>
      <c r="BG167" s="204">
        <f>IF(N167="zákl. přenesená",J167,0)</f>
        <v>0</v>
      </c>
      <c r="BH167" s="204">
        <f>IF(N167="sníž. přenesená",J167,0)</f>
        <v>0</v>
      </c>
      <c r="BI167" s="204">
        <f>IF(N167="nulová",J167,0)</f>
        <v>0</v>
      </c>
      <c r="BJ167" s="23" t="s">
        <v>79</v>
      </c>
      <c r="BK167" s="204">
        <f>ROUND(I167*H167,2)</f>
        <v>0</v>
      </c>
      <c r="BL167" s="23" t="s">
        <v>161</v>
      </c>
      <c r="BM167" s="23" t="s">
        <v>325</v>
      </c>
    </row>
    <row r="168" spans="2:65" s="11" customFormat="1" ht="13.5">
      <c r="B168" s="205"/>
      <c r="C168" s="206"/>
      <c r="D168" s="207" t="s">
        <v>177</v>
      </c>
      <c r="E168" s="208" t="s">
        <v>21</v>
      </c>
      <c r="F168" s="209" t="s">
        <v>326</v>
      </c>
      <c r="G168" s="206"/>
      <c r="H168" s="210">
        <v>37.537999999999997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177</v>
      </c>
      <c r="AU168" s="216" t="s">
        <v>81</v>
      </c>
      <c r="AV168" s="11" t="s">
        <v>81</v>
      </c>
      <c r="AW168" s="11" t="s">
        <v>35</v>
      </c>
      <c r="AX168" s="11" t="s">
        <v>79</v>
      </c>
      <c r="AY168" s="216" t="s">
        <v>154</v>
      </c>
    </row>
    <row r="169" spans="2:65" s="1" customFormat="1" ht="22.5" customHeight="1">
      <c r="B169" s="40"/>
      <c r="C169" s="193" t="s">
        <v>327</v>
      </c>
      <c r="D169" s="193" t="s">
        <v>156</v>
      </c>
      <c r="E169" s="194" t="s">
        <v>328</v>
      </c>
      <c r="F169" s="195" t="s">
        <v>329</v>
      </c>
      <c r="G169" s="196" t="s">
        <v>159</v>
      </c>
      <c r="H169" s="197">
        <v>338.25</v>
      </c>
      <c r="I169" s="198"/>
      <c r="J169" s="199">
        <f>ROUND(I169*H169,2)</f>
        <v>0</v>
      </c>
      <c r="K169" s="195" t="s">
        <v>160</v>
      </c>
      <c r="L169" s="60"/>
      <c r="M169" s="200" t="s">
        <v>21</v>
      </c>
      <c r="N169" s="201" t="s">
        <v>42</v>
      </c>
      <c r="O169" s="41"/>
      <c r="P169" s="202">
        <f>O169*H169</f>
        <v>0</v>
      </c>
      <c r="Q169" s="202">
        <v>1.7000000000000001E-4</v>
      </c>
      <c r="R169" s="202">
        <f>Q169*H169</f>
        <v>5.7502500000000005E-2</v>
      </c>
      <c r="S169" s="202">
        <v>0</v>
      </c>
      <c r="T169" s="203">
        <f>S169*H169</f>
        <v>0</v>
      </c>
      <c r="AR169" s="23" t="s">
        <v>161</v>
      </c>
      <c r="AT169" s="23" t="s">
        <v>156</v>
      </c>
      <c r="AU169" s="23" t="s">
        <v>81</v>
      </c>
      <c r="AY169" s="23" t="s">
        <v>154</v>
      </c>
      <c r="BE169" s="204">
        <f>IF(N169="základní",J169,0)</f>
        <v>0</v>
      </c>
      <c r="BF169" s="204">
        <f>IF(N169="snížená",J169,0)</f>
        <v>0</v>
      </c>
      <c r="BG169" s="204">
        <f>IF(N169="zákl. přenesená",J169,0)</f>
        <v>0</v>
      </c>
      <c r="BH169" s="204">
        <f>IF(N169="sníž. přenesená",J169,0)</f>
        <v>0</v>
      </c>
      <c r="BI169" s="204">
        <f>IF(N169="nulová",J169,0)</f>
        <v>0</v>
      </c>
      <c r="BJ169" s="23" t="s">
        <v>79</v>
      </c>
      <c r="BK169" s="204">
        <f>ROUND(I169*H169,2)</f>
        <v>0</v>
      </c>
      <c r="BL169" s="23" t="s">
        <v>161</v>
      </c>
      <c r="BM169" s="23" t="s">
        <v>330</v>
      </c>
    </row>
    <row r="170" spans="2:65" s="11" customFormat="1" ht="13.5">
      <c r="B170" s="205"/>
      <c r="C170" s="206"/>
      <c r="D170" s="207" t="s">
        <v>177</v>
      </c>
      <c r="E170" s="208" t="s">
        <v>21</v>
      </c>
      <c r="F170" s="209" t="s">
        <v>331</v>
      </c>
      <c r="G170" s="206"/>
      <c r="H170" s="210">
        <v>338.25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177</v>
      </c>
      <c r="AU170" s="216" t="s">
        <v>81</v>
      </c>
      <c r="AV170" s="11" t="s">
        <v>81</v>
      </c>
      <c r="AW170" s="11" t="s">
        <v>35</v>
      </c>
      <c r="AX170" s="11" t="s">
        <v>79</v>
      </c>
      <c r="AY170" s="216" t="s">
        <v>154</v>
      </c>
    </row>
    <row r="171" spans="2:65" s="1" customFormat="1" ht="22.5" customHeight="1">
      <c r="B171" s="40"/>
      <c r="C171" s="243" t="s">
        <v>332</v>
      </c>
      <c r="D171" s="243" t="s">
        <v>298</v>
      </c>
      <c r="E171" s="244" t="s">
        <v>333</v>
      </c>
      <c r="F171" s="245" t="s">
        <v>334</v>
      </c>
      <c r="G171" s="246" t="s">
        <v>159</v>
      </c>
      <c r="H171" s="247">
        <v>388.988</v>
      </c>
      <c r="I171" s="248"/>
      <c r="J171" s="249">
        <f>ROUND(I171*H171,2)</f>
        <v>0</v>
      </c>
      <c r="K171" s="245" t="s">
        <v>160</v>
      </c>
      <c r="L171" s="250"/>
      <c r="M171" s="251" t="s">
        <v>21</v>
      </c>
      <c r="N171" s="252" t="s">
        <v>42</v>
      </c>
      <c r="O171" s="41"/>
      <c r="P171" s="202">
        <f>O171*H171</f>
        <v>0</v>
      </c>
      <c r="Q171" s="202">
        <v>2.5000000000000001E-4</v>
      </c>
      <c r="R171" s="202">
        <f>Q171*H171</f>
        <v>9.7247E-2</v>
      </c>
      <c r="S171" s="202">
        <v>0</v>
      </c>
      <c r="T171" s="203">
        <f>S171*H171</f>
        <v>0</v>
      </c>
      <c r="AR171" s="23" t="s">
        <v>190</v>
      </c>
      <c r="AT171" s="23" t="s">
        <v>298</v>
      </c>
      <c r="AU171" s="23" t="s">
        <v>81</v>
      </c>
      <c r="AY171" s="23" t="s">
        <v>154</v>
      </c>
      <c r="BE171" s="204">
        <f>IF(N171="základní",J171,0)</f>
        <v>0</v>
      </c>
      <c r="BF171" s="204">
        <f>IF(N171="snížená",J171,0)</f>
        <v>0</v>
      </c>
      <c r="BG171" s="204">
        <f>IF(N171="zákl. přenesená",J171,0)</f>
        <v>0</v>
      </c>
      <c r="BH171" s="204">
        <f>IF(N171="sníž. přenesená",J171,0)</f>
        <v>0</v>
      </c>
      <c r="BI171" s="204">
        <f>IF(N171="nulová",J171,0)</f>
        <v>0</v>
      </c>
      <c r="BJ171" s="23" t="s">
        <v>79</v>
      </c>
      <c r="BK171" s="204">
        <f>ROUND(I171*H171,2)</f>
        <v>0</v>
      </c>
      <c r="BL171" s="23" t="s">
        <v>161</v>
      </c>
      <c r="BM171" s="23" t="s">
        <v>335</v>
      </c>
    </row>
    <row r="172" spans="2:65" s="11" customFormat="1" ht="13.5">
      <c r="B172" s="205"/>
      <c r="C172" s="206"/>
      <c r="D172" s="207" t="s">
        <v>177</v>
      </c>
      <c r="E172" s="208" t="s">
        <v>21</v>
      </c>
      <c r="F172" s="209" t="s">
        <v>336</v>
      </c>
      <c r="G172" s="206"/>
      <c r="H172" s="210">
        <v>388.988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177</v>
      </c>
      <c r="AU172" s="216" t="s">
        <v>81</v>
      </c>
      <c r="AV172" s="11" t="s">
        <v>81</v>
      </c>
      <c r="AW172" s="11" t="s">
        <v>35</v>
      </c>
      <c r="AX172" s="11" t="s">
        <v>79</v>
      </c>
      <c r="AY172" s="216" t="s">
        <v>154</v>
      </c>
    </row>
    <row r="173" spans="2:65" s="1" customFormat="1" ht="22.5" customHeight="1">
      <c r="B173" s="40"/>
      <c r="C173" s="193" t="s">
        <v>337</v>
      </c>
      <c r="D173" s="193" t="s">
        <v>156</v>
      </c>
      <c r="E173" s="194" t="s">
        <v>338</v>
      </c>
      <c r="F173" s="195" t="s">
        <v>339</v>
      </c>
      <c r="G173" s="196" t="s">
        <v>182</v>
      </c>
      <c r="H173" s="197">
        <v>165</v>
      </c>
      <c r="I173" s="198"/>
      <c r="J173" s="199">
        <f>ROUND(I173*H173,2)</f>
        <v>0</v>
      </c>
      <c r="K173" s="195" t="s">
        <v>160</v>
      </c>
      <c r="L173" s="60"/>
      <c r="M173" s="200" t="s">
        <v>21</v>
      </c>
      <c r="N173" s="201" t="s">
        <v>42</v>
      </c>
      <c r="O173" s="41"/>
      <c r="P173" s="202">
        <f>O173*H173</f>
        <v>0</v>
      </c>
      <c r="Q173" s="202">
        <v>4.8999999999999998E-4</v>
      </c>
      <c r="R173" s="202">
        <f>Q173*H173</f>
        <v>8.0849999999999991E-2</v>
      </c>
      <c r="S173" s="202">
        <v>0</v>
      </c>
      <c r="T173" s="203">
        <f>S173*H173</f>
        <v>0</v>
      </c>
      <c r="AR173" s="23" t="s">
        <v>161</v>
      </c>
      <c r="AT173" s="23" t="s">
        <v>156</v>
      </c>
      <c r="AU173" s="23" t="s">
        <v>81</v>
      </c>
      <c r="AY173" s="23" t="s">
        <v>154</v>
      </c>
      <c r="BE173" s="204">
        <f>IF(N173="základní",J173,0)</f>
        <v>0</v>
      </c>
      <c r="BF173" s="204">
        <f>IF(N173="snížená",J173,0)</f>
        <v>0</v>
      </c>
      <c r="BG173" s="204">
        <f>IF(N173="zákl. přenesená",J173,0)</f>
        <v>0</v>
      </c>
      <c r="BH173" s="204">
        <f>IF(N173="sníž. přenesená",J173,0)</f>
        <v>0</v>
      </c>
      <c r="BI173" s="204">
        <f>IF(N173="nulová",J173,0)</f>
        <v>0</v>
      </c>
      <c r="BJ173" s="23" t="s">
        <v>79</v>
      </c>
      <c r="BK173" s="204">
        <f>ROUND(I173*H173,2)</f>
        <v>0</v>
      </c>
      <c r="BL173" s="23" t="s">
        <v>161</v>
      </c>
      <c r="BM173" s="23" t="s">
        <v>340</v>
      </c>
    </row>
    <row r="174" spans="2:65" s="10" customFormat="1" ht="29.85" customHeight="1">
      <c r="B174" s="176"/>
      <c r="C174" s="177"/>
      <c r="D174" s="190" t="s">
        <v>70</v>
      </c>
      <c r="E174" s="191" t="s">
        <v>173</v>
      </c>
      <c r="F174" s="191" t="s">
        <v>341</v>
      </c>
      <c r="G174" s="177"/>
      <c r="H174" s="177"/>
      <c r="I174" s="180"/>
      <c r="J174" s="192">
        <f>BK174</f>
        <v>0</v>
      </c>
      <c r="K174" s="177"/>
      <c r="L174" s="182"/>
      <c r="M174" s="183"/>
      <c r="N174" s="184"/>
      <c r="O174" s="184"/>
      <c r="P174" s="185">
        <f>SUM(P175:P220)</f>
        <v>0</v>
      </c>
      <c r="Q174" s="184"/>
      <c r="R174" s="185">
        <f>SUM(R175:R220)</f>
        <v>179.90422296000003</v>
      </c>
      <c r="S174" s="184"/>
      <c r="T174" s="186">
        <f>SUM(T175:T220)</f>
        <v>0</v>
      </c>
      <c r="AR174" s="187" t="s">
        <v>79</v>
      </c>
      <c r="AT174" s="188" t="s">
        <v>70</v>
      </c>
      <c r="AU174" s="188" t="s">
        <v>79</v>
      </c>
      <c r="AY174" s="187" t="s">
        <v>154</v>
      </c>
      <c r="BK174" s="189">
        <f>SUM(BK175:BK220)</f>
        <v>0</v>
      </c>
    </row>
    <row r="175" spans="2:65" s="1" customFormat="1" ht="22.5" customHeight="1">
      <c r="B175" s="40"/>
      <c r="C175" s="193" t="s">
        <v>342</v>
      </c>
      <c r="D175" s="193" t="s">
        <v>156</v>
      </c>
      <c r="E175" s="194" t="s">
        <v>343</v>
      </c>
      <c r="F175" s="195" t="s">
        <v>344</v>
      </c>
      <c r="G175" s="196" t="s">
        <v>159</v>
      </c>
      <c r="H175" s="197">
        <v>52.9</v>
      </c>
      <c r="I175" s="198"/>
      <c r="J175" s="199">
        <f>ROUND(I175*H175,2)</f>
        <v>0</v>
      </c>
      <c r="K175" s="195" t="s">
        <v>160</v>
      </c>
      <c r="L175" s="60"/>
      <c r="M175" s="200" t="s">
        <v>21</v>
      </c>
      <c r="N175" s="201" t="s">
        <v>42</v>
      </c>
      <c r="O175" s="41"/>
      <c r="P175" s="202">
        <f>O175*H175</f>
        <v>0</v>
      </c>
      <c r="Q175" s="202">
        <v>0.18906999999999999</v>
      </c>
      <c r="R175" s="202">
        <f>Q175*H175</f>
        <v>10.001802999999999</v>
      </c>
      <c r="S175" s="202">
        <v>0</v>
      </c>
      <c r="T175" s="203">
        <f>S175*H175</f>
        <v>0</v>
      </c>
      <c r="AR175" s="23" t="s">
        <v>161</v>
      </c>
      <c r="AT175" s="23" t="s">
        <v>156</v>
      </c>
      <c r="AU175" s="23" t="s">
        <v>81</v>
      </c>
      <c r="AY175" s="23" t="s">
        <v>154</v>
      </c>
      <c r="BE175" s="204">
        <f>IF(N175="základní",J175,0)</f>
        <v>0</v>
      </c>
      <c r="BF175" s="204">
        <f>IF(N175="snížená",J175,0)</f>
        <v>0</v>
      </c>
      <c r="BG175" s="204">
        <f>IF(N175="zákl. přenesená",J175,0)</f>
        <v>0</v>
      </c>
      <c r="BH175" s="204">
        <f>IF(N175="sníž. přenesená",J175,0)</f>
        <v>0</v>
      </c>
      <c r="BI175" s="204">
        <f>IF(N175="nulová",J175,0)</f>
        <v>0</v>
      </c>
      <c r="BJ175" s="23" t="s">
        <v>79</v>
      </c>
      <c r="BK175" s="204">
        <f>ROUND(I175*H175,2)</f>
        <v>0</v>
      </c>
      <c r="BL175" s="23" t="s">
        <v>161</v>
      </c>
      <c r="BM175" s="23" t="s">
        <v>345</v>
      </c>
    </row>
    <row r="176" spans="2:65" s="11" customFormat="1" ht="13.5">
      <c r="B176" s="205"/>
      <c r="C176" s="206"/>
      <c r="D176" s="207" t="s">
        <v>177</v>
      </c>
      <c r="E176" s="208" t="s">
        <v>21</v>
      </c>
      <c r="F176" s="209" t="s">
        <v>97</v>
      </c>
      <c r="G176" s="206"/>
      <c r="H176" s="210">
        <v>52.9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177</v>
      </c>
      <c r="AU176" s="216" t="s">
        <v>81</v>
      </c>
      <c r="AV176" s="11" t="s">
        <v>81</v>
      </c>
      <c r="AW176" s="11" t="s">
        <v>35</v>
      </c>
      <c r="AX176" s="11" t="s">
        <v>79</v>
      </c>
      <c r="AY176" s="216" t="s">
        <v>154</v>
      </c>
    </row>
    <row r="177" spans="2:65" s="1" customFormat="1" ht="22.5" customHeight="1">
      <c r="B177" s="40"/>
      <c r="C177" s="193" t="s">
        <v>346</v>
      </c>
      <c r="D177" s="193" t="s">
        <v>156</v>
      </c>
      <c r="E177" s="194" t="s">
        <v>343</v>
      </c>
      <c r="F177" s="195" t="s">
        <v>344</v>
      </c>
      <c r="G177" s="196" t="s">
        <v>159</v>
      </c>
      <c r="H177" s="197">
        <v>158.678</v>
      </c>
      <c r="I177" s="198"/>
      <c r="J177" s="199">
        <f>ROUND(I177*H177,2)</f>
        <v>0</v>
      </c>
      <c r="K177" s="195" t="s">
        <v>160</v>
      </c>
      <c r="L177" s="60"/>
      <c r="M177" s="200" t="s">
        <v>21</v>
      </c>
      <c r="N177" s="201" t="s">
        <v>42</v>
      </c>
      <c r="O177" s="41"/>
      <c r="P177" s="202">
        <f>O177*H177</f>
        <v>0</v>
      </c>
      <c r="Q177" s="202">
        <v>0.18906999999999999</v>
      </c>
      <c r="R177" s="202">
        <f>Q177*H177</f>
        <v>30.001249459999997</v>
      </c>
      <c r="S177" s="202">
        <v>0</v>
      </c>
      <c r="T177" s="203">
        <f>S177*H177</f>
        <v>0</v>
      </c>
      <c r="AR177" s="23" t="s">
        <v>161</v>
      </c>
      <c r="AT177" s="23" t="s">
        <v>156</v>
      </c>
      <c r="AU177" s="23" t="s">
        <v>81</v>
      </c>
      <c r="AY177" s="23" t="s">
        <v>154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3" t="s">
        <v>79</v>
      </c>
      <c r="BK177" s="204">
        <f>ROUND(I177*H177,2)</f>
        <v>0</v>
      </c>
      <c r="BL177" s="23" t="s">
        <v>161</v>
      </c>
      <c r="BM177" s="23" t="s">
        <v>347</v>
      </c>
    </row>
    <row r="178" spans="2:65" s="12" customFormat="1" ht="13.5">
      <c r="B178" s="217"/>
      <c r="C178" s="218"/>
      <c r="D178" s="219" t="s">
        <v>177</v>
      </c>
      <c r="E178" s="220" t="s">
        <v>21</v>
      </c>
      <c r="F178" s="221" t="s">
        <v>348</v>
      </c>
      <c r="G178" s="218"/>
      <c r="H178" s="222" t="s">
        <v>21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177</v>
      </c>
      <c r="AU178" s="228" t="s">
        <v>81</v>
      </c>
      <c r="AV178" s="12" t="s">
        <v>79</v>
      </c>
      <c r="AW178" s="12" t="s">
        <v>35</v>
      </c>
      <c r="AX178" s="12" t="s">
        <v>71</v>
      </c>
      <c r="AY178" s="228" t="s">
        <v>154</v>
      </c>
    </row>
    <row r="179" spans="2:65" s="11" customFormat="1" ht="13.5">
      <c r="B179" s="205"/>
      <c r="C179" s="206"/>
      <c r="D179" s="219" t="s">
        <v>177</v>
      </c>
      <c r="E179" s="229" t="s">
        <v>21</v>
      </c>
      <c r="F179" s="230" t="s">
        <v>349</v>
      </c>
      <c r="G179" s="206"/>
      <c r="H179" s="231">
        <v>109.175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177</v>
      </c>
      <c r="AU179" s="216" t="s">
        <v>81</v>
      </c>
      <c r="AV179" s="11" t="s">
        <v>81</v>
      </c>
      <c r="AW179" s="11" t="s">
        <v>35</v>
      </c>
      <c r="AX179" s="11" t="s">
        <v>71</v>
      </c>
      <c r="AY179" s="216" t="s">
        <v>154</v>
      </c>
    </row>
    <row r="180" spans="2:65" s="11" customFormat="1" ht="13.5">
      <c r="B180" s="205"/>
      <c r="C180" s="206"/>
      <c r="D180" s="219" t="s">
        <v>177</v>
      </c>
      <c r="E180" s="229" t="s">
        <v>21</v>
      </c>
      <c r="F180" s="230" t="s">
        <v>350</v>
      </c>
      <c r="G180" s="206"/>
      <c r="H180" s="231">
        <v>49.503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177</v>
      </c>
      <c r="AU180" s="216" t="s">
        <v>81</v>
      </c>
      <c r="AV180" s="11" t="s">
        <v>81</v>
      </c>
      <c r="AW180" s="11" t="s">
        <v>35</v>
      </c>
      <c r="AX180" s="11" t="s">
        <v>71</v>
      </c>
      <c r="AY180" s="216" t="s">
        <v>154</v>
      </c>
    </row>
    <row r="181" spans="2:65" s="13" customFormat="1" ht="13.5">
      <c r="B181" s="232"/>
      <c r="C181" s="233"/>
      <c r="D181" s="207" t="s">
        <v>177</v>
      </c>
      <c r="E181" s="234" t="s">
        <v>21</v>
      </c>
      <c r="F181" s="235" t="s">
        <v>209</v>
      </c>
      <c r="G181" s="233"/>
      <c r="H181" s="236">
        <v>158.678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AT181" s="242" t="s">
        <v>177</v>
      </c>
      <c r="AU181" s="242" t="s">
        <v>81</v>
      </c>
      <c r="AV181" s="13" t="s">
        <v>161</v>
      </c>
      <c r="AW181" s="13" t="s">
        <v>35</v>
      </c>
      <c r="AX181" s="13" t="s">
        <v>79</v>
      </c>
      <c r="AY181" s="242" t="s">
        <v>154</v>
      </c>
    </row>
    <row r="182" spans="2:65" s="1" customFormat="1" ht="22.5" customHeight="1">
      <c r="B182" s="40"/>
      <c r="C182" s="193" t="s">
        <v>351</v>
      </c>
      <c r="D182" s="193" t="s">
        <v>156</v>
      </c>
      <c r="E182" s="194" t="s">
        <v>343</v>
      </c>
      <c r="F182" s="195" t="s">
        <v>344</v>
      </c>
      <c r="G182" s="196" t="s">
        <v>159</v>
      </c>
      <c r="H182" s="197">
        <v>55.5</v>
      </c>
      <c r="I182" s="198"/>
      <c r="J182" s="199">
        <f>ROUND(I182*H182,2)</f>
        <v>0</v>
      </c>
      <c r="K182" s="195" t="s">
        <v>160</v>
      </c>
      <c r="L182" s="60"/>
      <c r="M182" s="200" t="s">
        <v>21</v>
      </c>
      <c r="N182" s="201" t="s">
        <v>42</v>
      </c>
      <c r="O182" s="41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3" t="s">
        <v>161</v>
      </c>
      <c r="AT182" s="23" t="s">
        <v>156</v>
      </c>
      <c r="AU182" s="23" t="s">
        <v>81</v>
      </c>
      <c r="AY182" s="23" t="s">
        <v>154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3" t="s">
        <v>79</v>
      </c>
      <c r="BK182" s="204">
        <f>ROUND(I182*H182,2)</f>
        <v>0</v>
      </c>
      <c r="BL182" s="23" t="s">
        <v>161</v>
      </c>
      <c r="BM182" s="23" t="s">
        <v>352</v>
      </c>
    </row>
    <row r="183" spans="2:65" s="11" customFormat="1" ht="13.5">
      <c r="B183" s="205"/>
      <c r="C183" s="206"/>
      <c r="D183" s="207" t="s">
        <v>177</v>
      </c>
      <c r="E183" s="208" t="s">
        <v>21</v>
      </c>
      <c r="F183" s="209" t="s">
        <v>104</v>
      </c>
      <c r="G183" s="206"/>
      <c r="H183" s="210">
        <v>55.5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177</v>
      </c>
      <c r="AU183" s="216" t="s">
        <v>81</v>
      </c>
      <c r="AV183" s="11" t="s">
        <v>81</v>
      </c>
      <c r="AW183" s="11" t="s">
        <v>35</v>
      </c>
      <c r="AX183" s="11" t="s">
        <v>79</v>
      </c>
      <c r="AY183" s="216" t="s">
        <v>154</v>
      </c>
    </row>
    <row r="184" spans="2:65" s="1" customFormat="1" ht="22.5" customHeight="1">
      <c r="B184" s="40"/>
      <c r="C184" s="193" t="s">
        <v>353</v>
      </c>
      <c r="D184" s="193" t="s">
        <v>156</v>
      </c>
      <c r="E184" s="194" t="s">
        <v>354</v>
      </c>
      <c r="F184" s="195" t="s">
        <v>355</v>
      </c>
      <c r="G184" s="196" t="s">
        <v>159</v>
      </c>
      <c r="H184" s="197">
        <v>177.65</v>
      </c>
      <c r="I184" s="198"/>
      <c r="J184" s="199">
        <f>ROUND(I184*H184,2)</f>
        <v>0</v>
      </c>
      <c r="K184" s="195" t="s">
        <v>160</v>
      </c>
      <c r="L184" s="60"/>
      <c r="M184" s="200" t="s">
        <v>21</v>
      </c>
      <c r="N184" s="201" t="s">
        <v>42</v>
      </c>
      <c r="O184" s="41"/>
      <c r="P184" s="202">
        <f>O184*H184</f>
        <v>0</v>
      </c>
      <c r="Q184" s="202">
        <v>0.378</v>
      </c>
      <c r="R184" s="202">
        <f>Q184*H184</f>
        <v>67.151700000000005</v>
      </c>
      <c r="S184" s="202">
        <v>0</v>
      </c>
      <c r="T184" s="203">
        <f>S184*H184</f>
        <v>0</v>
      </c>
      <c r="AR184" s="23" t="s">
        <v>161</v>
      </c>
      <c r="AT184" s="23" t="s">
        <v>156</v>
      </c>
      <c r="AU184" s="23" t="s">
        <v>81</v>
      </c>
      <c r="AY184" s="23" t="s">
        <v>154</v>
      </c>
      <c r="BE184" s="204">
        <f>IF(N184="základní",J184,0)</f>
        <v>0</v>
      </c>
      <c r="BF184" s="204">
        <f>IF(N184="snížená",J184,0)</f>
        <v>0</v>
      </c>
      <c r="BG184" s="204">
        <f>IF(N184="zákl. přenesená",J184,0)</f>
        <v>0</v>
      </c>
      <c r="BH184" s="204">
        <f>IF(N184="sníž. přenesená",J184,0)</f>
        <v>0</v>
      </c>
      <c r="BI184" s="204">
        <f>IF(N184="nulová",J184,0)</f>
        <v>0</v>
      </c>
      <c r="BJ184" s="23" t="s">
        <v>79</v>
      </c>
      <c r="BK184" s="204">
        <f>ROUND(I184*H184,2)</f>
        <v>0</v>
      </c>
      <c r="BL184" s="23" t="s">
        <v>161</v>
      </c>
      <c r="BM184" s="23" t="s">
        <v>356</v>
      </c>
    </row>
    <row r="185" spans="2:65" s="11" customFormat="1" ht="13.5">
      <c r="B185" s="205"/>
      <c r="C185" s="206"/>
      <c r="D185" s="207" t="s">
        <v>177</v>
      </c>
      <c r="E185" s="208" t="s">
        <v>21</v>
      </c>
      <c r="F185" s="209" t="s">
        <v>90</v>
      </c>
      <c r="G185" s="206"/>
      <c r="H185" s="210">
        <v>177.65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177</v>
      </c>
      <c r="AU185" s="216" t="s">
        <v>81</v>
      </c>
      <c r="AV185" s="11" t="s">
        <v>81</v>
      </c>
      <c r="AW185" s="11" t="s">
        <v>35</v>
      </c>
      <c r="AX185" s="11" t="s">
        <v>79</v>
      </c>
      <c r="AY185" s="216" t="s">
        <v>154</v>
      </c>
    </row>
    <row r="186" spans="2:65" s="1" customFormat="1" ht="22.5" customHeight="1">
      <c r="B186" s="40"/>
      <c r="C186" s="193" t="s">
        <v>357</v>
      </c>
      <c r="D186" s="193" t="s">
        <v>156</v>
      </c>
      <c r="E186" s="194" t="s">
        <v>358</v>
      </c>
      <c r="F186" s="195" t="s">
        <v>359</v>
      </c>
      <c r="G186" s="196" t="s">
        <v>159</v>
      </c>
      <c r="H186" s="197">
        <v>55.5</v>
      </c>
      <c r="I186" s="198"/>
      <c r="J186" s="199">
        <f>ROUND(I186*H186,2)</f>
        <v>0</v>
      </c>
      <c r="K186" s="195" t="s">
        <v>160</v>
      </c>
      <c r="L186" s="60"/>
      <c r="M186" s="200" t="s">
        <v>21</v>
      </c>
      <c r="N186" s="201" t="s">
        <v>42</v>
      </c>
      <c r="O186" s="41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3" t="s">
        <v>161</v>
      </c>
      <c r="AT186" s="23" t="s">
        <v>156</v>
      </c>
      <c r="AU186" s="23" t="s">
        <v>81</v>
      </c>
      <c r="AY186" s="23" t="s">
        <v>154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3" t="s">
        <v>79</v>
      </c>
      <c r="BK186" s="204">
        <f>ROUND(I186*H186,2)</f>
        <v>0</v>
      </c>
      <c r="BL186" s="23" t="s">
        <v>161</v>
      </c>
      <c r="BM186" s="23" t="s">
        <v>360</v>
      </c>
    </row>
    <row r="187" spans="2:65" s="11" customFormat="1" ht="13.5">
      <c r="B187" s="205"/>
      <c r="C187" s="206"/>
      <c r="D187" s="207" t="s">
        <v>177</v>
      </c>
      <c r="E187" s="208" t="s">
        <v>21</v>
      </c>
      <c r="F187" s="209" t="s">
        <v>104</v>
      </c>
      <c r="G187" s="206"/>
      <c r="H187" s="210">
        <v>55.5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177</v>
      </c>
      <c r="AU187" s="216" t="s">
        <v>81</v>
      </c>
      <c r="AV187" s="11" t="s">
        <v>81</v>
      </c>
      <c r="AW187" s="11" t="s">
        <v>35</v>
      </c>
      <c r="AX187" s="11" t="s">
        <v>79</v>
      </c>
      <c r="AY187" s="216" t="s">
        <v>154</v>
      </c>
    </row>
    <row r="188" spans="2:65" s="1" customFormat="1" ht="22.5" customHeight="1">
      <c r="B188" s="40"/>
      <c r="C188" s="193" t="s">
        <v>361</v>
      </c>
      <c r="D188" s="193" t="s">
        <v>156</v>
      </c>
      <c r="E188" s="194" t="s">
        <v>362</v>
      </c>
      <c r="F188" s="195" t="s">
        <v>363</v>
      </c>
      <c r="G188" s="196" t="s">
        <v>159</v>
      </c>
      <c r="H188" s="197">
        <v>52.9</v>
      </c>
      <c r="I188" s="198"/>
      <c r="J188" s="199">
        <f>ROUND(I188*H188,2)</f>
        <v>0</v>
      </c>
      <c r="K188" s="195" t="s">
        <v>160</v>
      </c>
      <c r="L188" s="60"/>
      <c r="M188" s="200" t="s">
        <v>21</v>
      </c>
      <c r="N188" s="201" t="s">
        <v>42</v>
      </c>
      <c r="O188" s="41"/>
      <c r="P188" s="202">
        <f>O188*H188</f>
        <v>0</v>
      </c>
      <c r="Q188" s="202">
        <v>0.30651</v>
      </c>
      <c r="R188" s="202">
        <f>Q188*H188</f>
        <v>16.214379000000001</v>
      </c>
      <c r="S188" s="202">
        <v>0</v>
      </c>
      <c r="T188" s="203">
        <f>S188*H188</f>
        <v>0</v>
      </c>
      <c r="AR188" s="23" t="s">
        <v>161</v>
      </c>
      <c r="AT188" s="23" t="s">
        <v>156</v>
      </c>
      <c r="AU188" s="23" t="s">
        <v>81</v>
      </c>
      <c r="AY188" s="23" t="s">
        <v>154</v>
      </c>
      <c r="BE188" s="204">
        <f>IF(N188="základní",J188,0)</f>
        <v>0</v>
      </c>
      <c r="BF188" s="204">
        <f>IF(N188="snížená",J188,0)</f>
        <v>0</v>
      </c>
      <c r="BG188" s="204">
        <f>IF(N188="zákl. přenesená",J188,0)</f>
        <v>0</v>
      </c>
      <c r="BH188" s="204">
        <f>IF(N188="sníž. přenesená",J188,0)</f>
        <v>0</v>
      </c>
      <c r="BI188" s="204">
        <f>IF(N188="nulová",J188,0)</f>
        <v>0</v>
      </c>
      <c r="BJ188" s="23" t="s">
        <v>79</v>
      </c>
      <c r="BK188" s="204">
        <f>ROUND(I188*H188,2)</f>
        <v>0</v>
      </c>
      <c r="BL188" s="23" t="s">
        <v>161</v>
      </c>
      <c r="BM188" s="23" t="s">
        <v>364</v>
      </c>
    </row>
    <row r="189" spans="2:65" s="11" customFormat="1" ht="13.5">
      <c r="B189" s="205"/>
      <c r="C189" s="206"/>
      <c r="D189" s="207" t="s">
        <v>177</v>
      </c>
      <c r="E189" s="208" t="s">
        <v>21</v>
      </c>
      <c r="F189" s="209" t="s">
        <v>97</v>
      </c>
      <c r="G189" s="206"/>
      <c r="H189" s="210">
        <v>52.9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177</v>
      </c>
      <c r="AU189" s="216" t="s">
        <v>81</v>
      </c>
      <c r="AV189" s="11" t="s">
        <v>81</v>
      </c>
      <c r="AW189" s="11" t="s">
        <v>35</v>
      </c>
      <c r="AX189" s="11" t="s">
        <v>79</v>
      </c>
      <c r="AY189" s="216" t="s">
        <v>154</v>
      </c>
    </row>
    <row r="190" spans="2:65" s="1" customFormat="1" ht="22.5" customHeight="1">
      <c r="B190" s="40"/>
      <c r="C190" s="193" t="s">
        <v>365</v>
      </c>
      <c r="D190" s="193" t="s">
        <v>156</v>
      </c>
      <c r="E190" s="194" t="s">
        <v>366</v>
      </c>
      <c r="F190" s="195" t="s">
        <v>367</v>
      </c>
      <c r="G190" s="196" t="s">
        <v>159</v>
      </c>
      <c r="H190" s="197">
        <v>55.5</v>
      </c>
      <c r="I190" s="198"/>
      <c r="J190" s="199">
        <f>ROUND(I190*H190,2)</f>
        <v>0</v>
      </c>
      <c r="K190" s="195" t="s">
        <v>160</v>
      </c>
      <c r="L190" s="60"/>
      <c r="M190" s="200" t="s">
        <v>21</v>
      </c>
      <c r="N190" s="201" t="s">
        <v>42</v>
      </c>
      <c r="O190" s="41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AR190" s="23" t="s">
        <v>161</v>
      </c>
      <c r="AT190" s="23" t="s">
        <v>156</v>
      </c>
      <c r="AU190" s="23" t="s">
        <v>81</v>
      </c>
      <c r="AY190" s="23" t="s">
        <v>154</v>
      </c>
      <c r="BE190" s="204">
        <f>IF(N190="základní",J190,0)</f>
        <v>0</v>
      </c>
      <c r="BF190" s="204">
        <f>IF(N190="snížená",J190,0)</f>
        <v>0</v>
      </c>
      <c r="BG190" s="204">
        <f>IF(N190="zákl. přenesená",J190,0)</f>
        <v>0</v>
      </c>
      <c r="BH190" s="204">
        <f>IF(N190="sníž. přenesená",J190,0)</f>
        <v>0</v>
      </c>
      <c r="BI190" s="204">
        <f>IF(N190="nulová",J190,0)</f>
        <v>0</v>
      </c>
      <c r="BJ190" s="23" t="s">
        <v>79</v>
      </c>
      <c r="BK190" s="204">
        <f>ROUND(I190*H190,2)</f>
        <v>0</v>
      </c>
      <c r="BL190" s="23" t="s">
        <v>161</v>
      </c>
      <c r="BM190" s="23" t="s">
        <v>368</v>
      </c>
    </row>
    <row r="191" spans="2:65" s="11" customFormat="1" ht="13.5">
      <c r="B191" s="205"/>
      <c r="C191" s="206"/>
      <c r="D191" s="207" t="s">
        <v>177</v>
      </c>
      <c r="E191" s="208" t="s">
        <v>21</v>
      </c>
      <c r="F191" s="209" t="s">
        <v>104</v>
      </c>
      <c r="G191" s="206"/>
      <c r="H191" s="210">
        <v>55.5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177</v>
      </c>
      <c r="AU191" s="216" t="s">
        <v>81</v>
      </c>
      <c r="AV191" s="11" t="s">
        <v>81</v>
      </c>
      <c r="AW191" s="11" t="s">
        <v>35</v>
      </c>
      <c r="AX191" s="11" t="s">
        <v>79</v>
      </c>
      <c r="AY191" s="216" t="s">
        <v>154</v>
      </c>
    </row>
    <row r="192" spans="2:65" s="1" customFormat="1" ht="22.5" customHeight="1">
      <c r="B192" s="40"/>
      <c r="C192" s="193" t="s">
        <v>369</v>
      </c>
      <c r="D192" s="193" t="s">
        <v>156</v>
      </c>
      <c r="E192" s="194" t="s">
        <v>370</v>
      </c>
      <c r="F192" s="195" t="s">
        <v>371</v>
      </c>
      <c r="G192" s="196" t="s">
        <v>159</v>
      </c>
      <c r="H192" s="197">
        <v>55.5</v>
      </c>
      <c r="I192" s="198"/>
      <c r="J192" s="199">
        <f>ROUND(I192*H192,2)</f>
        <v>0</v>
      </c>
      <c r="K192" s="195" t="s">
        <v>160</v>
      </c>
      <c r="L192" s="60"/>
      <c r="M192" s="200" t="s">
        <v>21</v>
      </c>
      <c r="N192" s="201" t="s">
        <v>42</v>
      </c>
      <c r="O192" s="41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3" t="s">
        <v>161</v>
      </c>
      <c r="AT192" s="23" t="s">
        <v>156</v>
      </c>
      <c r="AU192" s="23" t="s">
        <v>81</v>
      </c>
      <c r="AY192" s="23" t="s">
        <v>154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3" t="s">
        <v>79</v>
      </c>
      <c r="BK192" s="204">
        <f>ROUND(I192*H192,2)</f>
        <v>0</v>
      </c>
      <c r="BL192" s="23" t="s">
        <v>161</v>
      </c>
      <c r="BM192" s="23" t="s">
        <v>372</v>
      </c>
    </row>
    <row r="193" spans="2:65" s="11" customFormat="1" ht="13.5">
      <c r="B193" s="205"/>
      <c r="C193" s="206"/>
      <c r="D193" s="207" t="s">
        <v>177</v>
      </c>
      <c r="E193" s="208" t="s">
        <v>21</v>
      </c>
      <c r="F193" s="209" t="s">
        <v>104</v>
      </c>
      <c r="G193" s="206"/>
      <c r="H193" s="210">
        <v>55.5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177</v>
      </c>
      <c r="AU193" s="216" t="s">
        <v>81</v>
      </c>
      <c r="AV193" s="11" t="s">
        <v>81</v>
      </c>
      <c r="AW193" s="11" t="s">
        <v>35</v>
      </c>
      <c r="AX193" s="11" t="s">
        <v>79</v>
      </c>
      <c r="AY193" s="216" t="s">
        <v>154</v>
      </c>
    </row>
    <row r="194" spans="2:65" s="1" customFormat="1" ht="31.5" customHeight="1">
      <c r="B194" s="40"/>
      <c r="C194" s="193" t="s">
        <v>373</v>
      </c>
      <c r="D194" s="193" t="s">
        <v>156</v>
      </c>
      <c r="E194" s="194" t="s">
        <v>374</v>
      </c>
      <c r="F194" s="195" t="s">
        <v>375</v>
      </c>
      <c r="G194" s="196" t="s">
        <v>159</v>
      </c>
      <c r="H194" s="197">
        <v>55.5</v>
      </c>
      <c r="I194" s="198"/>
      <c r="J194" s="199">
        <f>ROUND(I194*H194,2)</f>
        <v>0</v>
      </c>
      <c r="K194" s="195" t="s">
        <v>160</v>
      </c>
      <c r="L194" s="60"/>
      <c r="M194" s="200" t="s">
        <v>21</v>
      </c>
      <c r="N194" s="201" t="s">
        <v>42</v>
      </c>
      <c r="O194" s="41"/>
      <c r="P194" s="202">
        <f>O194*H194</f>
        <v>0</v>
      </c>
      <c r="Q194" s="202">
        <v>0</v>
      </c>
      <c r="R194" s="202">
        <f>Q194*H194</f>
        <v>0</v>
      </c>
      <c r="S194" s="202">
        <v>0</v>
      </c>
      <c r="T194" s="203">
        <f>S194*H194</f>
        <v>0</v>
      </c>
      <c r="AR194" s="23" t="s">
        <v>161</v>
      </c>
      <c r="AT194" s="23" t="s">
        <v>156</v>
      </c>
      <c r="AU194" s="23" t="s">
        <v>81</v>
      </c>
      <c r="AY194" s="23" t="s">
        <v>154</v>
      </c>
      <c r="BE194" s="204">
        <f>IF(N194="základní",J194,0)</f>
        <v>0</v>
      </c>
      <c r="BF194" s="204">
        <f>IF(N194="snížená",J194,0)</f>
        <v>0</v>
      </c>
      <c r="BG194" s="204">
        <f>IF(N194="zákl. přenesená",J194,0)</f>
        <v>0</v>
      </c>
      <c r="BH194" s="204">
        <f>IF(N194="sníž. přenesená",J194,0)</f>
        <v>0</v>
      </c>
      <c r="BI194" s="204">
        <f>IF(N194="nulová",J194,0)</f>
        <v>0</v>
      </c>
      <c r="BJ194" s="23" t="s">
        <v>79</v>
      </c>
      <c r="BK194" s="204">
        <f>ROUND(I194*H194,2)</f>
        <v>0</v>
      </c>
      <c r="BL194" s="23" t="s">
        <v>161</v>
      </c>
      <c r="BM194" s="23" t="s">
        <v>376</v>
      </c>
    </row>
    <row r="195" spans="2:65" s="11" customFormat="1" ht="13.5">
      <c r="B195" s="205"/>
      <c r="C195" s="206"/>
      <c r="D195" s="207" t="s">
        <v>177</v>
      </c>
      <c r="E195" s="208" t="s">
        <v>104</v>
      </c>
      <c r="F195" s="209" t="s">
        <v>178</v>
      </c>
      <c r="G195" s="206"/>
      <c r="H195" s="210">
        <v>55.5</v>
      </c>
      <c r="I195" s="211"/>
      <c r="J195" s="206"/>
      <c r="K195" s="206"/>
      <c r="L195" s="212"/>
      <c r="M195" s="213"/>
      <c r="N195" s="214"/>
      <c r="O195" s="214"/>
      <c r="P195" s="214"/>
      <c r="Q195" s="214"/>
      <c r="R195" s="214"/>
      <c r="S195" s="214"/>
      <c r="T195" s="215"/>
      <c r="AT195" s="216" t="s">
        <v>177</v>
      </c>
      <c r="AU195" s="216" t="s">
        <v>81</v>
      </c>
      <c r="AV195" s="11" t="s">
        <v>81</v>
      </c>
      <c r="AW195" s="11" t="s">
        <v>35</v>
      </c>
      <c r="AX195" s="11" t="s">
        <v>79</v>
      </c>
      <c r="AY195" s="216" t="s">
        <v>154</v>
      </c>
    </row>
    <row r="196" spans="2:65" s="1" customFormat="1" ht="22.5" customHeight="1">
      <c r="B196" s="40"/>
      <c r="C196" s="193" t="s">
        <v>377</v>
      </c>
      <c r="D196" s="193" t="s">
        <v>156</v>
      </c>
      <c r="E196" s="194" t="s">
        <v>378</v>
      </c>
      <c r="F196" s="195" t="s">
        <v>379</v>
      </c>
      <c r="G196" s="196" t="s">
        <v>159</v>
      </c>
      <c r="H196" s="197">
        <v>177.65</v>
      </c>
      <c r="I196" s="198"/>
      <c r="J196" s="199">
        <f>ROUND(I196*H196,2)</f>
        <v>0</v>
      </c>
      <c r="K196" s="195" t="s">
        <v>160</v>
      </c>
      <c r="L196" s="60"/>
      <c r="M196" s="200" t="s">
        <v>21</v>
      </c>
      <c r="N196" s="201" t="s">
        <v>42</v>
      </c>
      <c r="O196" s="41"/>
      <c r="P196" s="202">
        <f>O196*H196</f>
        <v>0</v>
      </c>
      <c r="Q196" s="202">
        <v>8.4250000000000005E-2</v>
      </c>
      <c r="R196" s="202">
        <f>Q196*H196</f>
        <v>14.967012500000001</v>
      </c>
      <c r="S196" s="202">
        <v>0</v>
      </c>
      <c r="T196" s="203">
        <f>S196*H196</f>
        <v>0</v>
      </c>
      <c r="AR196" s="23" t="s">
        <v>161</v>
      </c>
      <c r="AT196" s="23" t="s">
        <v>156</v>
      </c>
      <c r="AU196" s="23" t="s">
        <v>81</v>
      </c>
      <c r="AY196" s="23" t="s">
        <v>154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3" t="s">
        <v>79</v>
      </c>
      <c r="BK196" s="204">
        <f>ROUND(I196*H196,2)</f>
        <v>0</v>
      </c>
      <c r="BL196" s="23" t="s">
        <v>161</v>
      </c>
      <c r="BM196" s="23" t="s">
        <v>380</v>
      </c>
    </row>
    <row r="197" spans="2:65" s="12" customFormat="1" ht="13.5">
      <c r="B197" s="217"/>
      <c r="C197" s="218"/>
      <c r="D197" s="219" t="s">
        <v>177</v>
      </c>
      <c r="E197" s="220" t="s">
        <v>21</v>
      </c>
      <c r="F197" s="221" t="s">
        <v>381</v>
      </c>
      <c r="G197" s="218"/>
      <c r="H197" s="222" t="s">
        <v>21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177</v>
      </c>
      <c r="AU197" s="228" t="s">
        <v>81</v>
      </c>
      <c r="AV197" s="12" t="s">
        <v>79</v>
      </c>
      <c r="AW197" s="12" t="s">
        <v>35</v>
      </c>
      <c r="AX197" s="12" t="s">
        <v>71</v>
      </c>
      <c r="AY197" s="228" t="s">
        <v>154</v>
      </c>
    </row>
    <row r="198" spans="2:65" s="11" customFormat="1" ht="13.5">
      <c r="B198" s="205"/>
      <c r="C198" s="206"/>
      <c r="D198" s="219" t="s">
        <v>177</v>
      </c>
      <c r="E198" s="229" t="s">
        <v>92</v>
      </c>
      <c r="F198" s="230" t="s">
        <v>382</v>
      </c>
      <c r="G198" s="206"/>
      <c r="H198" s="231">
        <v>176.2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177</v>
      </c>
      <c r="AU198" s="216" t="s">
        <v>81</v>
      </c>
      <c r="AV198" s="11" t="s">
        <v>81</v>
      </c>
      <c r="AW198" s="11" t="s">
        <v>35</v>
      </c>
      <c r="AX198" s="11" t="s">
        <v>71</v>
      </c>
      <c r="AY198" s="216" t="s">
        <v>154</v>
      </c>
    </row>
    <row r="199" spans="2:65" s="12" customFormat="1" ht="13.5">
      <c r="B199" s="217"/>
      <c r="C199" s="218"/>
      <c r="D199" s="219" t="s">
        <v>177</v>
      </c>
      <c r="E199" s="220" t="s">
        <v>21</v>
      </c>
      <c r="F199" s="221" t="s">
        <v>383</v>
      </c>
      <c r="G199" s="218"/>
      <c r="H199" s="222" t="s">
        <v>21</v>
      </c>
      <c r="I199" s="223"/>
      <c r="J199" s="218"/>
      <c r="K199" s="218"/>
      <c r="L199" s="224"/>
      <c r="M199" s="225"/>
      <c r="N199" s="226"/>
      <c r="O199" s="226"/>
      <c r="P199" s="226"/>
      <c r="Q199" s="226"/>
      <c r="R199" s="226"/>
      <c r="S199" s="226"/>
      <c r="T199" s="227"/>
      <c r="AT199" s="228" t="s">
        <v>177</v>
      </c>
      <c r="AU199" s="228" t="s">
        <v>81</v>
      </c>
      <c r="AV199" s="12" t="s">
        <v>79</v>
      </c>
      <c r="AW199" s="12" t="s">
        <v>35</v>
      </c>
      <c r="AX199" s="12" t="s">
        <v>71</v>
      </c>
      <c r="AY199" s="228" t="s">
        <v>154</v>
      </c>
    </row>
    <row r="200" spans="2:65" s="11" customFormat="1" ht="13.5">
      <c r="B200" s="205"/>
      <c r="C200" s="206"/>
      <c r="D200" s="219" t="s">
        <v>177</v>
      </c>
      <c r="E200" s="229" t="s">
        <v>95</v>
      </c>
      <c r="F200" s="230" t="s">
        <v>384</v>
      </c>
      <c r="G200" s="206"/>
      <c r="H200" s="231">
        <v>1.45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177</v>
      </c>
      <c r="AU200" s="216" t="s">
        <v>81</v>
      </c>
      <c r="AV200" s="11" t="s">
        <v>81</v>
      </c>
      <c r="AW200" s="11" t="s">
        <v>35</v>
      </c>
      <c r="AX200" s="11" t="s">
        <v>71</v>
      </c>
      <c r="AY200" s="216" t="s">
        <v>154</v>
      </c>
    </row>
    <row r="201" spans="2:65" s="13" customFormat="1" ht="13.5">
      <c r="B201" s="232"/>
      <c r="C201" s="233"/>
      <c r="D201" s="207" t="s">
        <v>177</v>
      </c>
      <c r="E201" s="234" t="s">
        <v>90</v>
      </c>
      <c r="F201" s="235" t="s">
        <v>209</v>
      </c>
      <c r="G201" s="233"/>
      <c r="H201" s="236">
        <v>177.65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AT201" s="242" t="s">
        <v>177</v>
      </c>
      <c r="AU201" s="242" t="s">
        <v>81</v>
      </c>
      <c r="AV201" s="13" t="s">
        <v>161</v>
      </c>
      <c r="AW201" s="13" t="s">
        <v>35</v>
      </c>
      <c r="AX201" s="13" t="s">
        <v>79</v>
      </c>
      <c r="AY201" s="242" t="s">
        <v>154</v>
      </c>
    </row>
    <row r="202" spans="2:65" s="1" customFormat="1" ht="22.5" customHeight="1">
      <c r="B202" s="40"/>
      <c r="C202" s="243" t="s">
        <v>385</v>
      </c>
      <c r="D202" s="243" t="s">
        <v>298</v>
      </c>
      <c r="E202" s="244" t="s">
        <v>386</v>
      </c>
      <c r="F202" s="245" t="s">
        <v>387</v>
      </c>
      <c r="G202" s="246" t="s">
        <v>159</v>
      </c>
      <c r="H202" s="247">
        <v>185.01</v>
      </c>
      <c r="I202" s="248"/>
      <c r="J202" s="249">
        <f>ROUND(I202*H202,2)</f>
        <v>0</v>
      </c>
      <c r="K202" s="245" t="s">
        <v>160</v>
      </c>
      <c r="L202" s="250"/>
      <c r="M202" s="251" t="s">
        <v>21</v>
      </c>
      <c r="N202" s="252" t="s">
        <v>42</v>
      </c>
      <c r="O202" s="41"/>
      <c r="P202" s="202">
        <f>O202*H202</f>
        <v>0</v>
      </c>
      <c r="Q202" s="202">
        <v>0.14000000000000001</v>
      </c>
      <c r="R202" s="202">
        <f>Q202*H202</f>
        <v>25.901400000000002</v>
      </c>
      <c r="S202" s="202">
        <v>0</v>
      </c>
      <c r="T202" s="203">
        <f>S202*H202</f>
        <v>0</v>
      </c>
      <c r="AR202" s="23" t="s">
        <v>190</v>
      </c>
      <c r="AT202" s="23" t="s">
        <v>298</v>
      </c>
      <c r="AU202" s="23" t="s">
        <v>81</v>
      </c>
      <c r="AY202" s="23" t="s">
        <v>154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3" t="s">
        <v>79</v>
      </c>
      <c r="BK202" s="204">
        <f>ROUND(I202*H202,2)</f>
        <v>0</v>
      </c>
      <c r="BL202" s="23" t="s">
        <v>161</v>
      </c>
      <c r="BM202" s="23" t="s">
        <v>388</v>
      </c>
    </row>
    <row r="203" spans="2:65" s="11" customFormat="1" ht="13.5">
      <c r="B203" s="205"/>
      <c r="C203" s="206"/>
      <c r="D203" s="207" t="s">
        <v>177</v>
      </c>
      <c r="E203" s="208" t="s">
        <v>21</v>
      </c>
      <c r="F203" s="209" t="s">
        <v>389</v>
      </c>
      <c r="G203" s="206"/>
      <c r="H203" s="210">
        <v>185.01</v>
      </c>
      <c r="I203" s="211"/>
      <c r="J203" s="206"/>
      <c r="K203" s="206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177</v>
      </c>
      <c r="AU203" s="216" t="s">
        <v>81</v>
      </c>
      <c r="AV203" s="11" t="s">
        <v>81</v>
      </c>
      <c r="AW203" s="11" t="s">
        <v>35</v>
      </c>
      <c r="AX203" s="11" t="s">
        <v>79</v>
      </c>
      <c r="AY203" s="216" t="s">
        <v>154</v>
      </c>
    </row>
    <row r="204" spans="2:65" s="1" customFormat="1" ht="22.5" customHeight="1">
      <c r="B204" s="40"/>
      <c r="C204" s="243" t="s">
        <v>390</v>
      </c>
      <c r="D204" s="243" t="s">
        <v>298</v>
      </c>
      <c r="E204" s="244" t="s">
        <v>391</v>
      </c>
      <c r="F204" s="245" t="s">
        <v>392</v>
      </c>
      <c r="G204" s="246" t="s">
        <v>159</v>
      </c>
      <c r="H204" s="247">
        <v>1.5229999999999999</v>
      </c>
      <c r="I204" s="248"/>
      <c r="J204" s="249">
        <f>ROUND(I204*H204,2)</f>
        <v>0</v>
      </c>
      <c r="K204" s="245" t="s">
        <v>160</v>
      </c>
      <c r="L204" s="250"/>
      <c r="M204" s="251" t="s">
        <v>21</v>
      </c>
      <c r="N204" s="252" t="s">
        <v>42</v>
      </c>
      <c r="O204" s="41"/>
      <c r="P204" s="202">
        <f>O204*H204</f>
        <v>0</v>
      </c>
      <c r="Q204" s="202">
        <v>0.14599999999999999</v>
      </c>
      <c r="R204" s="202">
        <f>Q204*H204</f>
        <v>0.22235799999999997</v>
      </c>
      <c r="S204" s="202">
        <v>0</v>
      </c>
      <c r="T204" s="203">
        <f>S204*H204</f>
        <v>0</v>
      </c>
      <c r="AR204" s="23" t="s">
        <v>190</v>
      </c>
      <c r="AT204" s="23" t="s">
        <v>298</v>
      </c>
      <c r="AU204" s="23" t="s">
        <v>81</v>
      </c>
      <c r="AY204" s="23" t="s">
        <v>154</v>
      </c>
      <c r="BE204" s="204">
        <f>IF(N204="základní",J204,0)</f>
        <v>0</v>
      </c>
      <c r="BF204" s="204">
        <f>IF(N204="snížená",J204,0)</f>
        <v>0</v>
      </c>
      <c r="BG204" s="204">
        <f>IF(N204="zákl. přenesená",J204,0)</f>
        <v>0</v>
      </c>
      <c r="BH204" s="204">
        <f>IF(N204="sníž. přenesená",J204,0)</f>
        <v>0</v>
      </c>
      <c r="BI204" s="204">
        <f>IF(N204="nulová",J204,0)</f>
        <v>0</v>
      </c>
      <c r="BJ204" s="23" t="s">
        <v>79</v>
      </c>
      <c r="BK204" s="204">
        <f>ROUND(I204*H204,2)</f>
        <v>0</v>
      </c>
      <c r="BL204" s="23" t="s">
        <v>161</v>
      </c>
      <c r="BM204" s="23" t="s">
        <v>393</v>
      </c>
    </row>
    <row r="205" spans="2:65" s="11" customFormat="1" ht="13.5">
      <c r="B205" s="205"/>
      <c r="C205" s="206"/>
      <c r="D205" s="207" t="s">
        <v>177</v>
      </c>
      <c r="E205" s="208" t="s">
        <v>21</v>
      </c>
      <c r="F205" s="209" t="s">
        <v>394</v>
      </c>
      <c r="G205" s="206"/>
      <c r="H205" s="210">
        <v>1.5229999999999999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177</v>
      </c>
      <c r="AU205" s="216" t="s">
        <v>81</v>
      </c>
      <c r="AV205" s="11" t="s">
        <v>81</v>
      </c>
      <c r="AW205" s="11" t="s">
        <v>35</v>
      </c>
      <c r="AX205" s="11" t="s">
        <v>79</v>
      </c>
      <c r="AY205" s="216" t="s">
        <v>154</v>
      </c>
    </row>
    <row r="206" spans="2:65" s="1" customFormat="1" ht="31.5" customHeight="1">
      <c r="B206" s="40"/>
      <c r="C206" s="193" t="s">
        <v>395</v>
      </c>
      <c r="D206" s="193" t="s">
        <v>156</v>
      </c>
      <c r="E206" s="194" t="s">
        <v>396</v>
      </c>
      <c r="F206" s="195" t="s">
        <v>397</v>
      </c>
      <c r="G206" s="196" t="s">
        <v>159</v>
      </c>
      <c r="H206" s="197">
        <v>1.45</v>
      </c>
      <c r="I206" s="198"/>
      <c r="J206" s="199">
        <f>ROUND(I206*H206,2)</f>
        <v>0</v>
      </c>
      <c r="K206" s="195" t="s">
        <v>160</v>
      </c>
      <c r="L206" s="60"/>
      <c r="M206" s="200" t="s">
        <v>21</v>
      </c>
      <c r="N206" s="201" t="s">
        <v>42</v>
      </c>
      <c r="O206" s="41"/>
      <c r="P206" s="202">
        <f>O206*H206</f>
        <v>0</v>
      </c>
      <c r="Q206" s="202">
        <v>0</v>
      </c>
      <c r="R206" s="202">
        <f>Q206*H206</f>
        <v>0</v>
      </c>
      <c r="S206" s="202">
        <v>0</v>
      </c>
      <c r="T206" s="203">
        <f>S206*H206</f>
        <v>0</v>
      </c>
      <c r="AR206" s="23" t="s">
        <v>161</v>
      </c>
      <c r="AT206" s="23" t="s">
        <v>156</v>
      </c>
      <c r="AU206" s="23" t="s">
        <v>81</v>
      </c>
      <c r="AY206" s="23" t="s">
        <v>154</v>
      </c>
      <c r="BE206" s="204">
        <f>IF(N206="základní",J206,0)</f>
        <v>0</v>
      </c>
      <c r="BF206" s="204">
        <f>IF(N206="snížená",J206,0)</f>
        <v>0</v>
      </c>
      <c r="BG206" s="204">
        <f>IF(N206="zákl. přenesená",J206,0)</f>
        <v>0</v>
      </c>
      <c r="BH206" s="204">
        <f>IF(N206="sníž. přenesená",J206,0)</f>
        <v>0</v>
      </c>
      <c r="BI206" s="204">
        <f>IF(N206="nulová",J206,0)</f>
        <v>0</v>
      </c>
      <c r="BJ206" s="23" t="s">
        <v>79</v>
      </c>
      <c r="BK206" s="204">
        <f>ROUND(I206*H206,2)</f>
        <v>0</v>
      </c>
      <c r="BL206" s="23" t="s">
        <v>161</v>
      </c>
      <c r="BM206" s="23" t="s">
        <v>398</v>
      </c>
    </row>
    <row r="207" spans="2:65" s="11" customFormat="1" ht="13.5">
      <c r="B207" s="205"/>
      <c r="C207" s="206"/>
      <c r="D207" s="207" t="s">
        <v>177</v>
      </c>
      <c r="E207" s="208" t="s">
        <v>21</v>
      </c>
      <c r="F207" s="209" t="s">
        <v>95</v>
      </c>
      <c r="G207" s="206"/>
      <c r="H207" s="210">
        <v>1.45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177</v>
      </c>
      <c r="AU207" s="216" t="s">
        <v>81</v>
      </c>
      <c r="AV207" s="11" t="s">
        <v>81</v>
      </c>
      <c r="AW207" s="11" t="s">
        <v>35</v>
      </c>
      <c r="AX207" s="11" t="s">
        <v>79</v>
      </c>
      <c r="AY207" s="216" t="s">
        <v>154</v>
      </c>
    </row>
    <row r="208" spans="2:65" s="1" customFormat="1" ht="22.5" customHeight="1">
      <c r="B208" s="40"/>
      <c r="C208" s="193" t="s">
        <v>399</v>
      </c>
      <c r="D208" s="193" t="s">
        <v>156</v>
      </c>
      <c r="E208" s="194" t="s">
        <v>400</v>
      </c>
      <c r="F208" s="195" t="s">
        <v>401</v>
      </c>
      <c r="G208" s="196" t="s">
        <v>159</v>
      </c>
      <c r="H208" s="197">
        <v>52.9</v>
      </c>
      <c r="I208" s="198"/>
      <c r="J208" s="199">
        <f>ROUND(I208*H208,2)</f>
        <v>0</v>
      </c>
      <c r="K208" s="195" t="s">
        <v>160</v>
      </c>
      <c r="L208" s="60"/>
      <c r="M208" s="200" t="s">
        <v>21</v>
      </c>
      <c r="N208" s="201" t="s">
        <v>42</v>
      </c>
      <c r="O208" s="41"/>
      <c r="P208" s="202">
        <f>O208*H208</f>
        <v>0</v>
      </c>
      <c r="Q208" s="202">
        <v>8.5650000000000004E-2</v>
      </c>
      <c r="R208" s="202">
        <f>Q208*H208</f>
        <v>4.5308850000000005</v>
      </c>
      <c r="S208" s="202">
        <v>0</v>
      </c>
      <c r="T208" s="203">
        <f>S208*H208</f>
        <v>0</v>
      </c>
      <c r="AR208" s="23" t="s">
        <v>161</v>
      </c>
      <c r="AT208" s="23" t="s">
        <v>156</v>
      </c>
      <c r="AU208" s="23" t="s">
        <v>81</v>
      </c>
      <c r="AY208" s="23" t="s">
        <v>154</v>
      </c>
      <c r="BE208" s="204">
        <f>IF(N208="základní",J208,0)</f>
        <v>0</v>
      </c>
      <c r="BF208" s="204">
        <f>IF(N208="snížená",J208,0)</f>
        <v>0</v>
      </c>
      <c r="BG208" s="204">
        <f>IF(N208="zákl. přenesená",J208,0)</f>
        <v>0</v>
      </c>
      <c r="BH208" s="204">
        <f>IF(N208="sníž. přenesená",J208,0)</f>
        <v>0</v>
      </c>
      <c r="BI208" s="204">
        <f>IF(N208="nulová",J208,0)</f>
        <v>0</v>
      </c>
      <c r="BJ208" s="23" t="s">
        <v>79</v>
      </c>
      <c r="BK208" s="204">
        <f>ROUND(I208*H208,2)</f>
        <v>0</v>
      </c>
      <c r="BL208" s="23" t="s">
        <v>161</v>
      </c>
      <c r="BM208" s="23" t="s">
        <v>402</v>
      </c>
    </row>
    <row r="209" spans="2:65" s="12" customFormat="1" ht="13.5">
      <c r="B209" s="217"/>
      <c r="C209" s="218"/>
      <c r="D209" s="219" t="s">
        <v>177</v>
      </c>
      <c r="E209" s="220" t="s">
        <v>21</v>
      </c>
      <c r="F209" s="221" t="s">
        <v>403</v>
      </c>
      <c r="G209" s="218"/>
      <c r="H209" s="222" t="s">
        <v>21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177</v>
      </c>
      <c r="AU209" s="228" t="s">
        <v>81</v>
      </c>
      <c r="AV209" s="12" t="s">
        <v>79</v>
      </c>
      <c r="AW209" s="12" t="s">
        <v>35</v>
      </c>
      <c r="AX209" s="12" t="s">
        <v>71</v>
      </c>
      <c r="AY209" s="228" t="s">
        <v>154</v>
      </c>
    </row>
    <row r="210" spans="2:65" s="11" customFormat="1" ht="13.5">
      <c r="B210" s="205"/>
      <c r="C210" s="206"/>
      <c r="D210" s="219" t="s">
        <v>177</v>
      </c>
      <c r="E210" s="229" t="s">
        <v>21</v>
      </c>
      <c r="F210" s="230" t="s">
        <v>404</v>
      </c>
      <c r="G210" s="206"/>
      <c r="H210" s="231">
        <v>34.9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177</v>
      </c>
      <c r="AU210" s="216" t="s">
        <v>81</v>
      </c>
      <c r="AV210" s="11" t="s">
        <v>81</v>
      </c>
      <c r="AW210" s="11" t="s">
        <v>35</v>
      </c>
      <c r="AX210" s="11" t="s">
        <v>71</v>
      </c>
      <c r="AY210" s="216" t="s">
        <v>154</v>
      </c>
    </row>
    <row r="211" spans="2:65" s="12" customFormat="1" ht="13.5">
      <c r="B211" s="217"/>
      <c r="C211" s="218"/>
      <c r="D211" s="219" t="s">
        <v>177</v>
      </c>
      <c r="E211" s="220" t="s">
        <v>21</v>
      </c>
      <c r="F211" s="221" t="s">
        <v>405</v>
      </c>
      <c r="G211" s="218"/>
      <c r="H211" s="222" t="s">
        <v>21</v>
      </c>
      <c r="I211" s="223"/>
      <c r="J211" s="218"/>
      <c r="K211" s="218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177</v>
      </c>
      <c r="AU211" s="228" t="s">
        <v>81</v>
      </c>
      <c r="AV211" s="12" t="s">
        <v>79</v>
      </c>
      <c r="AW211" s="12" t="s">
        <v>35</v>
      </c>
      <c r="AX211" s="12" t="s">
        <v>71</v>
      </c>
      <c r="AY211" s="228" t="s">
        <v>154</v>
      </c>
    </row>
    <row r="212" spans="2:65" s="11" customFormat="1" ht="13.5">
      <c r="B212" s="205"/>
      <c r="C212" s="206"/>
      <c r="D212" s="219" t="s">
        <v>177</v>
      </c>
      <c r="E212" s="229" t="s">
        <v>99</v>
      </c>
      <c r="F212" s="230" t="s">
        <v>406</v>
      </c>
      <c r="G212" s="206"/>
      <c r="H212" s="231">
        <v>18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177</v>
      </c>
      <c r="AU212" s="216" t="s">
        <v>81</v>
      </c>
      <c r="AV212" s="11" t="s">
        <v>81</v>
      </c>
      <c r="AW212" s="11" t="s">
        <v>35</v>
      </c>
      <c r="AX212" s="11" t="s">
        <v>71</v>
      </c>
      <c r="AY212" s="216" t="s">
        <v>154</v>
      </c>
    </row>
    <row r="213" spans="2:65" s="13" customFormat="1" ht="13.5">
      <c r="B213" s="232"/>
      <c r="C213" s="233"/>
      <c r="D213" s="207" t="s">
        <v>177</v>
      </c>
      <c r="E213" s="234" t="s">
        <v>97</v>
      </c>
      <c r="F213" s="235" t="s">
        <v>209</v>
      </c>
      <c r="G213" s="233"/>
      <c r="H213" s="236">
        <v>52.9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AT213" s="242" t="s">
        <v>177</v>
      </c>
      <c r="AU213" s="242" t="s">
        <v>81</v>
      </c>
      <c r="AV213" s="13" t="s">
        <v>161</v>
      </c>
      <c r="AW213" s="13" t="s">
        <v>35</v>
      </c>
      <c r="AX213" s="13" t="s">
        <v>79</v>
      </c>
      <c r="AY213" s="242" t="s">
        <v>154</v>
      </c>
    </row>
    <row r="214" spans="2:65" s="1" customFormat="1" ht="22.5" customHeight="1">
      <c r="B214" s="40"/>
      <c r="C214" s="243" t="s">
        <v>407</v>
      </c>
      <c r="D214" s="243" t="s">
        <v>298</v>
      </c>
      <c r="E214" s="244" t="s">
        <v>408</v>
      </c>
      <c r="F214" s="245" t="s">
        <v>409</v>
      </c>
      <c r="G214" s="246" t="s">
        <v>159</v>
      </c>
      <c r="H214" s="247">
        <v>36.645000000000003</v>
      </c>
      <c r="I214" s="248"/>
      <c r="J214" s="249">
        <f>ROUND(I214*H214,2)</f>
        <v>0</v>
      </c>
      <c r="K214" s="245" t="s">
        <v>160</v>
      </c>
      <c r="L214" s="250"/>
      <c r="M214" s="251" t="s">
        <v>21</v>
      </c>
      <c r="N214" s="252" t="s">
        <v>42</v>
      </c>
      <c r="O214" s="41"/>
      <c r="P214" s="202">
        <f>O214*H214</f>
        <v>0</v>
      </c>
      <c r="Q214" s="202">
        <v>0.18</v>
      </c>
      <c r="R214" s="202">
        <f>Q214*H214</f>
        <v>6.5961000000000007</v>
      </c>
      <c r="S214" s="202">
        <v>0</v>
      </c>
      <c r="T214" s="203">
        <f>S214*H214</f>
        <v>0</v>
      </c>
      <c r="AR214" s="23" t="s">
        <v>190</v>
      </c>
      <c r="AT214" s="23" t="s">
        <v>298</v>
      </c>
      <c r="AU214" s="23" t="s">
        <v>81</v>
      </c>
      <c r="AY214" s="23" t="s">
        <v>154</v>
      </c>
      <c r="BE214" s="204">
        <f>IF(N214="základní",J214,0)</f>
        <v>0</v>
      </c>
      <c r="BF214" s="204">
        <f>IF(N214="snížená",J214,0)</f>
        <v>0</v>
      </c>
      <c r="BG214" s="204">
        <f>IF(N214="zákl. přenesená",J214,0)</f>
        <v>0</v>
      </c>
      <c r="BH214" s="204">
        <f>IF(N214="sníž. přenesená",J214,0)</f>
        <v>0</v>
      </c>
      <c r="BI214" s="204">
        <f>IF(N214="nulová",J214,0)</f>
        <v>0</v>
      </c>
      <c r="BJ214" s="23" t="s">
        <v>79</v>
      </c>
      <c r="BK214" s="204">
        <f>ROUND(I214*H214,2)</f>
        <v>0</v>
      </c>
      <c r="BL214" s="23" t="s">
        <v>161</v>
      </c>
      <c r="BM214" s="23" t="s">
        <v>410</v>
      </c>
    </row>
    <row r="215" spans="2:65" s="11" customFormat="1" ht="13.5">
      <c r="B215" s="205"/>
      <c r="C215" s="206"/>
      <c r="D215" s="207" t="s">
        <v>177</v>
      </c>
      <c r="E215" s="208" t="s">
        <v>21</v>
      </c>
      <c r="F215" s="209" t="s">
        <v>411</v>
      </c>
      <c r="G215" s="206"/>
      <c r="H215" s="210">
        <v>36.645000000000003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177</v>
      </c>
      <c r="AU215" s="216" t="s">
        <v>81</v>
      </c>
      <c r="AV215" s="11" t="s">
        <v>81</v>
      </c>
      <c r="AW215" s="11" t="s">
        <v>35</v>
      </c>
      <c r="AX215" s="11" t="s">
        <v>79</v>
      </c>
      <c r="AY215" s="216" t="s">
        <v>154</v>
      </c>
    </row>
    <row r="216" spans="2:65" s="1" customFormat="1" ht="22.5" customHeight="1">
      <c r="B216" s="40"/>
      <c r="C216" s="243" t="s">
        <v>412</v>
      </c>
      <c r="D216" s="243" t="s">
        <v>298</v>
      </c>
      <c r="E216" s="244" t="s">
        <v>413</v>
      </c>
      <c r="F216" s="245" t="s">
        <v>414</v>
      </c>
      <c r="G216" s="246" t="s">
        <v>159</v>
      </c>
      <c r="H216" s="247">
        <v>18.899999999999999</v>
      </c>
      <c r="I216" s="248"/>
      <c r="J216" s="249">
        <f>ROUND(I216*H216,2)</f>
        <v>0</v>
      </c>
      <c r="K216" s="245" t="s">
        <v>160</v>
      </c>
      <c r="L216" s="250"/>
      <c r="M216" s="251" t="s">
        <v>21</v>
      </c>
      <c r="N216" s="252" t="s">
        <v>42</v>
      </c>
      <c r="O216" s="41"/>
      <c r="P216" s="202">
        <f>O216*H216</f>
        <v>0</v>
      </c>
      <c r="Q216" s="202">
        <v>0.19700000000000001</v>
      </c>
      <c r="R216" s="202">
        <f>Q216*H216</f>
        <v>3.7233000000000001</v>
      </c>
      <c r="S216" s="202">
        <v>0</v>
      </c>
      <c r="T216" s="203">
        <f>S216*H216</f>
        <v>0</v>
      </c>
      <c r="AR216" s="23" t="s">
        <v>190</v>
      </c>
      <c r="AT216" s="23" t="s">
        <v>298</v>
      </c>
      <c r="AU216" s="23" t="s">
        <v>81</v>
      </c>
      <c r="AY216" s="23" t="s">
        <v>154</v>
      </c>
      <c r="BE216" s="204">
        <f>IF(N216="základní",J216,0)</f>
        <v>0</v>
      </c>
      <c r="BF216" s="204">
        <f>IF(N216="snížená",J216,0)</f>
        <v>0</v>
      </c>
      <c r="BG216" s="204">
        <f>IF(N216="zákl. přenesená",J216,0)</f>
        <v>0</v>
      </c>
      <c r="BH216" s="204">
        <f>IF(N216="sníž. přenesená",J216,0)</f>
        <v>0</v>
      </c>
      <c r="BI216" s="204">
        <f>IF(N216="nulová",J216,0)</f>
        <v>0</v>
      </c>
      <c r="BJ216" s="23" t="s">
        <v>79</v>
      </c>
      <c r="BK216" s="204">
        <f>ROUND(I216*H216,2)</f>
        <v>0</v>
      </c>
      <c r="BL216" s="23" t="s">
        <v>161</v>
      </c>
      <c r="BM216" s="23" t="s">
        <v>415</v>
      </c>
    </row>
    <row r="217" spans="2:65" s="11" customFormat="1" ht="13.5">
      <c r="B217" s="205"/>
      <c r="C217" s="206"/>
      <c r="D217" s="207" t="s">
        <v>177</v>
      </c>
      <c r="E217" s="208" t="s">
        <v>21</v>
      </c>
      <c r="F217" s="209" t="s">
        <v>416</v>
      </c>
      <c r="G217" s="206"/>
      <c r="H217" s="210">
        <v>18.899999999999999</v>
      </c>
      <c r="I217" s="211"/>
      <c r="J217" s="206"/>
      <c r="K217" s="206"/>
      <c r="L217" s="212"/>
      <c r="M217" s="213"/>
      <c r="N217" s="214"/>
      <c r="O217" s="214"/>
      <c r="P217" s="214"/>
      <c r="Q217" s="214"/>
      <c r="R217" s="214"/>
      <c r="S217" s="214"/>
      <c r="T217" s="215"/>
      <c r="AT217" s="216" t="s">
        <v>177</v>
      </c>
      <c r="AU217" s="216" t="s">
        <v>81</v>
      </c>
      <c r="AV217" s="11" t="s">
        <v>81</v>
      </c>
      <c r="AW217" s="11" t="s">
        <v>35</v>
      </c>
      <c r="AX217" s="11" t="s">
        <v>79</v>
      </c>
      <c r="AY217" s="216" t="s">
        <v>154</v>
      </c>
    </row>
    <row r="218" spans="2:65" s="1" customFormat="1" ht="31.5" customHeight="1">
      <c r="B218" s="40"/>
      <c r="C218" s="193" t="s">
        <v>417</v>
      </c>
      <c r="D218" s="193" t="s">
        <v>156</v>
      </c>
      <c r="E218" s="194" t="s">
        <v>418</v>
      </c>
      <c r="F218" s="195" t="s">
        <v>419</v>
      </c>
      <c r="G218" s="196" t="s">
        <v>159</v>
      </c>
      <c r="H218" s="197">
        <v>18</v>
      </c>
      <c r="I218" s="198"/>
      <c r="J218" s="199">
        <f>ROUND(I218*H218,2)</f>
        <v>0</v>
      </c>
      <c r="K218" s="195" t="s">
        <v>160</v>
      </c>
      <c r="L218" s="60"/>
      <c r="M218" s="200" t="s">
        <v>21</v>
      </c>
      <c r="N218" s="201" t="s">
        <v>42</v>
      </c>
      <c r="O218" s="41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AR218" s="23" t="s">
        <v>161</v>
      </c>
      <c r="AT218" s="23" t="s">
        <v>156</v>
      </c>
      <c r="AU218" s="23" t="s">
        <v>81</v>
      </c>
      <c r="AY218" s="23" t="s">
        <v>154</v>
      </c>
      <c r="BE218" s="204">
        <f>IF(N218="základní",J218,0)</f>
        <v>0</v>
      </c>
      <c r="BF218" s="204">
        <f>IF(N218="snížená",J218,0)</f>
        <v>0</v>
      </c>
      <c r="BG218" s="204">
        <f>IF(N218="zákl. přenesená",J218,0)</f>
        <v>0</v>
      </c>
      <c r="BH218" s="204">
        <f>IF(N218="sníž. přenesená",J218,0)</f>
        <v>0</v>
      </c>
      <c r="BI218" s="204">
        <f>IF(N218="nulová",J218,0)</f>
        <v>0</v>
      </c>
      <c r="BJ218" s="23" t="s">
        <v>79</v>
      </c>
      <c r="BK218" s="204">
        <f>ROUND(I218*H218,2)</f>
        <v>0</v>
      </c>
      <c r="BL218" s="23" t="s">
        <v>161</v>
      </c>
      <c r="BM218" s="23" t="s">
        <v>420</v>
      </c>
    </row>
    <row r="219" spans="2:65" s="11" customFormat="1" ht="13.5">
      <c r="B219" s="205"/>
      <c r="C219" s="206"/>
      <c r="D219" s="207" t="s">
        <v>177</v>
      </c>
      <c r="E219" s="208" t="s">
        <v>21</v>
      </c>
      <c r="F219" s="209" t="s">
        <v>99</v>
      </c>
      <c r="G219" s="206"/>
      <c r="H219" s="210">
        <v>18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177</v>
      </c>
      <c r="AU219" s="216" t="s">
        <v>81</v>
      </c>
      <c r="AV219" s="11" t="s">
        <v>81</v>
      </c>
      <c r="AW219" s="11" t="s">
        <v>35</v>
      </c>
      <c r="AX219" s="11" t="s">
        <v>79</v>
      </c>
      <c r="AY219" s="216" t="s">
        <v>154</v>
      </c>
    </row>
    <row r="220" spans="2:65" s="1" customFormat="1" ht="22.5" customHeight="1">
      <c r="B220" s="40"/>
      <c r="C220" s="193" t="s">
        <v>421</v>
      </c>
      <c r="D220" s="193" t="s">
        <v>156</v>
      </c>
      <c r="E220" s="194" t="s">
        <v>422</v>
      </c>
      <c r="F220" s="195" t="s">
        <v>423</v>
      </c>
      <c r="G220" s="196" t="s">
        <v>182</v>
      </c>
      <c r="H220" s="197">
        <v>165.01</v>
      </c>
      <c r="I220" s="198"/>
      <c r="J220" s="199">
        <f>ROUND(I220*H220,2)</f>
        <v>0</v>
      </c>
      <c r="K220" s="195" t="s">
        <v>160</v>
      </c>
      <c r="L220" s="60"/>
      <c r="M220" s="200" t="s">
        <v>21</v>
      </c>
      <c r="N220" s="201" t="s">
        <v>42</v>
      </c>
      <c r="O220" s="41"/>
      <c r="P220" s="202">
        <f>O220*H220</f>
        <v>0</v>
      </c>
      <c r="Q220" s="202">
        <v>3.5999999999999999E-3</v>
      </c>
      <c r="R220" s="202">
        <f>Q220*H220</f>
        <v>0.5940359999999999</v>
      </c>
      <c r="S220" s="202">
        <v>0</v>
      </c>
      <c r="T220" s="203">
        <f>S220*H220</f>
        <v>0</v>
      </c>
      <c r="AR220" s="23" t="s">
        <v>161</v>
      </c>
      <c r="AT220" s="23" t="s">
        <v>156</v>
      </c>
      <c r="AU220" s="23" t="s">
        <v>81</v>
      </c>
      <c r="AY220" s="23" t="s">
        <v>154</v>
      </c>
      <c r="BE220" s="204">
        <f>IF(N220="základní",J220,0)</f>
        <v>0</v>
      </c>
      <c r="BF220" s="204">
        <f>IF(N220="snížená",J220,0)</f>
        <v>0</v>
      </c>
      <c r="BG220" s="204">
        <f>IF(N220="zákl. přenesená",J220,0)</f>
        <v>0</v>
      </c>
      <c r="BH220" s="204">
        <f>IF(N220="sníž. přenesená",J220,0)</f>
        <v>0</v>
      </c>
      <c r="BI220" s="204">
        <f>IF(N220="nulová",J220,0)</f>
        <v>0</v>
      </c>
      <c r="BJ220" s="23" t="s">
        <v>79</v>
      </c>
      <c r="BK220" s="204">
        <f>ROUND(I220*H220,2)</f>
        <v>0</v>
      </c>
      <c r="BL220" s="23" t="s">
        <v>161</v>
      </c>
      <c r="BM220" s="23" t="s">
        <v>424</v>
      </c>
    </row>
    <row r="221" spans="2:65" s="10" customFormat="1" ht="29.85" customHeight="1">
      <c r="B221" s="176"/>
      <c r="C221" s="177"/>
      <c r="D221" s="190" t="s">
        <v>70</v>
      </c>
      <c r="E221" s="191" t="s">
        <v>190</v>
      </c>
      <c r="F221" s="191" t="s">
        <v>425</v>
      </c>
      <c r="G221" s="177"/>
      <c r="H221" s="177"/>
      <c r="I221" s="180"/>
      <c r="J221" s="192">
        <f>BK221</f>
        <v>0</v>
      </c>
      <c r="K221" s="177"/>
      <c r="L221" s="182"/>
      <c r="M221" s="183"/>
      <c r="N221" s="184"/>
      <c r="O221" s="184"/>
      <c r="P221" s="185">
        <f>SUM(P222:P233)</f>
        <v>0</v>
      </c>
      <c r="Q221" s="184"/>
      <c r="R221" s="185">
        <f>SUM(R222:R233)</f>
        <v>6.5170600000000007</v>
      </c>
      <c r="S221" s="184"/>
      <c r="T221" s="186">
        <f>SUM(T222:T233)</f>
        <v>0</v>
      </c>
      <c r="AR221" s="187" t="s">
        <v>79</v>
      </c>
      <c r="AT221" s="188" t="s">
        <v>70</v>
      </c>
      <c r="AU221" s="188" t="s">
        <v>79</v>
      </c>
      <c r="AY221" s="187" t="s">
        <v>154</v>
      </c>
      <c r="BK221" s="189">
        <f>SUM(BK222:BK233)</f>
        <v>0</v>
      </c>
    </row>
    <row r="222" spans="2:65" s="1" customFormat="1" ht="22.5" customHeight="1">
      <c r="B222" s="40"/>
      <c r="C222" s="193" t="s">
        <v>426</v>
      </c>
      <c r="D222" s="193" t="s">
        <v>156</v>
      </c>
      <c r="E222" s="194" t="s">
        <v>427</v>
      </c>
      <c r="F222" s="195" t="s">
        <v>428</v>
      </c>
      <c r="G222" s="196" t="s">
        <v>429</v>
      </c>
      <c r="H222" s="197">
        <v>3</v>
      </c>
      <c r="I222" s="198"/>
      <c r="J222" s="199">
        <f t="shared" ref="J222:J233" si="0">ROUND(I222*H222,2)</f>
        <v>0</v>
      </c>
      <c r="K222" s="195" t="s">
        <v>160</v>
      </c>
      <c r="L222" s="60"/>
      <c r="M222" s="200" t="s">
        <v>21</v>
      </c>
      <c r="N222" s="201" t="s">
        <v>42</v>
      </c>
      <c r="O222" s="41"/>
      <c r="P222" s="202">
        <f t="shared" ref="P222:P233" si="1">O222*H222</f>
        <v>0</v>
      </c>
      <c r="Q222" s="202">
        <v>0.34089999999999998</v>
      </c>
      <c r="R222" s="202">
        <f t="shared" ref="R222:R233" si="2">Q222*H222</f>
        <v>1.0226999999999999</v>
      </c>
      <c r="S222" s="202">
        <v>0</v>
      </c>
      <c r="T222" s="203">
        <f t="shared" ref="T222:T233" si="3">S222*H222</f>
        <v>0</v>
      </c>
      <c r="AR222" s="23" t="s">
        <v>161</v>
      </c>
      <c r="AT222" s="23" t="s">
        <v>156</v>
      </c>
      <c r="AU222" s="23" t="s">
        <v>81</v>
      </c>
      <c r="AY222" s="23" t="s">
        <v>154</v>
      </c>
      <c r="BE222" s="204">
        <f t="shared" ref="BE222:BE233" si="4">IF(N222="základní",J222,0)</f>
        <v>0</v>
      </c>
      <c r="BF222" s="204">
        <f t="shared" ref="BF222:BF233" si="5">IF(N222="snížená",J222,0)</f>
        <v>0</v>
      </c>
      <c r="BG222" s="204">
        <f t="shared" ref="BG222:BG233" si="6">IF(N222="zákl. přenesená",J222,0)</f>
        <v>0</v>
      </c>
      <c r="BH222" s="204">
        <f t="shared" ref="BH222:BH233" si="7">IF(N222="sníž. přenesená",J222,0)</f>
        <v>0</v>
      </c>
      <c r="BI222" s="204">
        <f t="shared" ref="BI222:BI233" si="8">IF(N222="nulová",J222,0)</f>
        <v>0</v>
      </c>
      <c r="BJ222" s="23" t="s">
        <v>79</v>
      </c>
      <c r="BK222" s="204">
        <f t="shared" ref="BK222:BK233" si="9">ROUND(I222*H222,2)</f>
        <v>0</v>
      </c>
      <c r="BL222" s="23" t="s">
        <v>161</v>
      </c>
      <c r="BM222" s="23" t="s">
        <v>430</v>
      </c>
    </row>
    <row r="223" spans="2:65" s="1" customFormat="1" ht="22.5" customHeight="1">
      <c r="B223" s="40"/>
      <c r="C223" s="243" t="s">
        <v>431</v>
      </c>
      <c r="D223" s="243" t="s">
        <v>298</v>
      </c>
      <c r="E223" s="244" t="s">
        <v>432</v>
      </c>
      <c r="F223" s="245" t="s">
        <v>433</v>
      </c>
      <c r="G223" s="246" t="s">
        <v>429</v>
      </c>
      <c r="H223" s="247">
        <v>3</v>
      </c>
      <c r="I223" s="248"/>
      <c r="J223" s="249">
        <f t="shared" si="0"/>
        <v>0</v>
      </c>
      <c r="K223" s="245" t="s">
        <v>160</v>
      </c>
      <c r="L223" s="250"/>
      <c r="M223" s="251" t="s">
        <v>21</v>
      </c>
      <c r="N223" s="252" t="s">
        <v>42</v>
      </c>
      <c r="O223" s="41"/>
      <c r="P223" s="202">
        <f t="shared" si="1"/>
        <v>0</v>
      </c>
      <c r="Q223" s="202">
        <v>7.1999999999999995E-2</v>
      </c>
      <c r="R223" s="202">
        <f t="shared" si="2"/>
        <v>0.21599999999999997</v>
      </c>
      <c r="S223" s="202">
        <v>0</v>
      </c>
      <c r="T223" s="203">
        <f t="shared" si="3"/>
        <v>0</v>
      </c>
      <c r="AR223" s="23" t="s">
        <v>190</v>
      </c>
      <c r="AT223" s="23" t="s">
        <v>298</v>
      </c>
      <c r="AU223" s="23" t="s">
        <v>81</v>
      </c>
      <c r="AY223" s="23" t="s">
        <v>154</v>
      </c>
      <c r="BE223" s="204">
        <f t="shared" si="4"/>
        <v>0</v>
      </c>
      <c r="BF223" s="204">
        <f t="shared" si="5"/>
        <v>0</v>
      </c>
      <c r="BG223" s="204">
        <f t="shared" si="6"/>
        <v>0</v>
      </c>
      <c r="BH223" s="204">
        <f t="shared" si="7"/>
        <v>0</v>
      </c>
      <c r="BI223" s="204">
        <f t="shared" si="8"/>
        <v>0</v>
      </c>
      <c r="BJ223" s="23" t="s">
        <v>79</v>
      </c>
      <c r="BK223" s="204">
        <f t="shared" si="9"/>
        <v>0</v>
      </c>
      <c r="BL223" s="23" t="s">
        <v>161</v>
      </c>
      <c r="BM223" s="23" t="s">
        <v>434</v>
      </c>
    </row>
    <row r="224" spans="2:65" s="1" customFormat="1" ht="22.5" customHeight="1">
      <c r="B224" s="40"/>
      <c r="C224" s="243" t="s">
        <v>435</v>
      </c>
      <c r="D224" s="243" t="s">
        <v>298</v>
      </c>
      <c r="E224" s="244" t="s">
        <v>436</v>
      </c>
      <c r="F224" s="245" t="s">
        <v>437</v>
      </c>
      <c r="G224" s="246" t="s">
        <v>429</v>
      </c>
      <c r="H224" s="247">
        <v>3</v>
      </c>
      <c r="I224" s="248"/>
      <c r="J224" s="249">
        <f t="shared" si="0"/>
        <v>0</v>
      </c>
      <c r="K224" s="245" t="s">
        <v>160</v>
      </c>
      <c r="L224" s="250"/>
      <c r="M224" s="251" t="s">
        <v>21</v>
      </c>
      <c r="N224" s="252" t="s">
        <v>42</v>
      </c>
      <c r="O224" s="41"/>
      <c r="P224" s="202">
        <f t="shared" si="1"/>
        <v>0</v>
      </c>
      <c r="Q224" s="202">
        <v>5.7000000000000002E-2</v>
      </c>
      <c r="R224" s="202">
        <f t="shared" si="2"/>
        <v>0.17100000000000001</v>
      </c>
      <c r="S224" s="202">
        <v>0</v>
      </c>
      <c r="T224" s="203">
        <f t="shared" si="3"/>
        <v>0</v>
      </c>
      <c r="AR224" s="23" t="s">
        <v>190</v>
      </c>
      <c r="AT224" s="23" t="s">
        <v>298</v>
      </c>
      <c r="AU224" s="23" t="s">
        <v>81</v>
      </c>
      <c r="AY224" s="23" t="s">
        <v>154</v>
      </c>
      <c r="BE224" s="204">
        <f t="shared" si="4"/>
        <v>0</v>
      </c>
      <c r="BF224" s="204">
        <f t="shared" si="5"/>
        <v>0</v>
      </c>
      <c r="BG224" s="204">
        <f t="shared" si="6"/>
        <v>0</v>
      </c>
      <c r="BH224" s="204">
        <f t="shared" si="7"/>
        <v>0</v>
      </c>
      <c r="BI224" s="204">
        <f t="shared" si="8"/>
        <v>0</v>
      </c>
      <c r="BJ224" s="23" t="s">
        <v>79</v>
      </c>
      <c r="BK224" s="204">
        <f t="shared" si="9"/>
        <v>0</v>
      </c>
      <c r="BL224" s="23" t="s">
        <v>161</v>
      </c>
      <c r="BM224" s="23" t="s">
        <v>438</v>
      </c>
    </row>
    <row r="225" spans="2:65" s="1" customFormat="1" ht="22.5" customHeight="1">
      <c r="B225" s="40"/>
      <c r="C225" s="243" t="s">
        <v>439</v>
      </c>
      <c r="D225" s="243" t="s">
        <v>298</v>
      </c>
      <c r="E225" s="244" t="s">
        <v>440</v>
      </c>
      <c r="F225" s="245" t="s">
        <v>441</v>
      </c>
      <c r="G225" s="246" t="s">
        <v>429</v>
      </c>
      <c r="H225" s="247">
        <v>3</v>
      </c>
      <c r="I225" s="248"/>
      <c r="J225" s="249">
        <f t="shared" si="0"/>
        <v>0</v>
      </c>
      <c r="K225" s="245" t="s">
        <v>21</v>
      </c>
      <c r="L225" s="250"/>
      <c r="M225" s="251" t="s">
        <v>21</v>
      </c>
      <c r="N225" s="252" t="s">
        <v>42</v>
      </c>
      <c r="O225" s="41"/>
      <c r="P225" s="202">
        <f t="shared" si="1"/>
        <v>0</v>
      </c>
      <c r="Q225" s="202">
        <v>1.0999999999999999E-2</v>
      </c>
      <c r="R225" s="202">
        <f t="shared" si="2"/>
        <v>3.3000000000000002E-2</v>
      </c>
      <c r="S225" s="202">
        <v>0</v>
      </c>
      <c r="T225" s="203">
        <f t="shared" si="3"/>
        <v>0</v>
      </c>
      <c r="AR225" s="23" t="s">
        <v>190</v>
      </c>
      <c r="AT225" s="23" t="s">
        <v>298</v>
      </c>
      <c r="AU225" s="23" t="s">
        <v>81</v>
      </c>
      <c r="AY225" s="23" t="s">
        <v>154</v>
      </c>
      <c r="BE225" s="204">
        <f t="shared" si="4"/>
        <v>0</v>
      </c>
      <c r="BF225" s="204">
        <f t="shared" si="5"/>
        <v>0</v>
      </c>
      <c r="BG225" s="204">
        <f t="shared" si="6"/>
        <v>0</v>
      </c>
      <c r="BH225" s="204">
        <f t="shared" si="7"/>
        <v>0</v>
      </c>
      <c r="BI225" s="204">
        <f t="shared" si="8"/>
        <v>0</v>
      </c>
      <c r="BJ225" s="23" t="s">
        <v>79</v>
      </c>
      <c r="BK225" s="204">
        <f t="shared" si="9"/>
        <v>0</v>
      </c>
      <c r="BL225" s="23" t="s">
        <v>161</v>
      </c>
      <c r="BM225" s="23" t="s">
        <v>442</v>
      </c>
    </row>
    <row r="226" spans="2:65" s="1" customFormat="1" ht="22.5" customHeight="1">
      <c r="B226" s="40"/>
      <c r="C226" s="243" t="s">
        <v>443</v>
      </c>
      <c r="D226" s="243" t="s">
        <v>298</v>
      </c>
      <c r="E226" s="244" t="s">
        <v>444</v>
      </c>
      <c r="F226" s="245" t="s">
        <v>445</v>
      </c>
      <c r="G226" s="246" t="s">
        <v>429</v>
      </c>
      <c r="H226" s="247">
        <v>3</v>
      </c>
      <c r="I226" s="248"/>
      <c r="J226" s="249">
        <f t="shared" si="0"/>
        <v>0</v>
      </c>
      <c r="K226" s="245" t="s">
        <v>160</v>
      </c>
      <c r="L226" s="250"/>
      <c r="M226" s="251" t="s">
        <v>21</v>
      </c>
      <c r="N226" s="252" t="s">
        <v>42</v>
      </c>
      <c r="O226" s="41"/>
      <c r="P226" s="202">
        <f t="shared" si="1"/>
        <v>0</v>
      </c>
      <c r="Q226" s="202">
        <v>2.7E-2</v>
      </c>
      <c r="R226" s="202">
        <f t="shared" si="2"/>
        <v>8.1000000000000003E-2</v>
      </c>
      <c r="S226" s="202">
        <v>0</v>
      </c>
      <c r="T226" s="203">
        <f t="shared" si="3"/>
        <v>0</v>
      </c>
      <c r="AR226" s="23" t="s">
        <v>190</v>
      </c>
      <c r="AT226" s="23" t="s">
        <v>298</v>
      </c>
      <c r="AU226" s="23" t="s">
        <v>81</v>
      </c>
      <c r="AY226" s="23" t="s">
        <v>154</v>
      </c>
      <c r="BE226" s="204">
        <f t="shared" si="4"/>
        <v>0</v>
      </c>
      <c r="BF226" s="204">
        <f t="shared" si="5"/>
        <v>0</v>
      </c>
      <c r="BG226" s="204">
        <f t="shared" si="6"/>
        <v>0</v>
      </c>
      <c r="BH226" s="204">
        <f t="shared" si="7"/>
        <v>0</v>
      </c>
      <c r="BI226" s="204">
        <f t="shared" si="8"/>
        <v>0</v>
      </c>
      <c r="BJ226" s="23" t="s">
        <v>79</v>
      </c>
      <c r="BK226" s="204">
        <f t="shared" si="9"/>
        <v>0</v>
      </c>
      <c r="BL226" s="23" t="s">
        <v>161</v>
      </c>
      <c r="BM226" s="23" t="s">
        <v>446</v>
      </c>
    </row>
    <row r="227" spans="2:65" s="1" customFormat="1" ht="31.5" customHeight="1">
      <c r="B227" s="40"/>
      <c r="C227" s="243" t="s">
        <v>447</v>
      </c>
      <c r="D227" s="243" t="s">
        <v>298</v>
      </c>
      <c r="E227" s="244" t="s">
        <v>448</v>
      </c>
      <c r="F227" s="245" t="s">
        <v>449</v>
      </c>
      <c r="G227" s="246" t="s">
        <v>429</v>
      </c>
      <c r="H227" s="247">
        <v>3</v>
      </c>
      <c r="I227" s="248"/>
      <c r="J227" s="249">
        <f t="shared" si="0"/>
        <v>0</v>
      </c>
      <c r="K227" s="245" t="s">
        <v>21</v>
      </c>
      <c r="L227" s="250"/>
      <c r="M227" s="251" t="s">
        <v>21</v>
      </c>
      <c r="N227" s="252" t="s">
        <v>42</v>
      </c>
      <c r="O227" s="41"/>
      <c r="P227" s="202">
        <f t="shared" si="1"/>
        <v>0</v>
      </c>
      <c r="Q227" s="202">
        <v>0.16500000000000001</v>
      </c>
      <c r="R227" s="202">
        <f t="shared" si="2"/>
        <v>0.495</v>
      </c>
      <c r="S227" s="202">
        <v>0</v>
      </c>
      <c r="T227" s="203">
        <f t="shared" si="3"/>
        <v>0</v>
      </c>
      <c r="AR227" s="23" t="s">
        <v>190</v>
      </c>
      <c r="AT227" s="23" t="s">
        <v>298</v>
      </c>
      <c r="AU227" s="23" t="s">
        <v>81</v>
      </c>
      <c r="AY227" s="23" t="s">
        <v>154</v>
      </c>
      <c r="BE227" s="204">
        <f t="shared" si="4"/>
        <v>0</v>
      </c>
      <c r="BF227" s="204">
        <f t="shared" si="5"/>
        <v>0</v>
      </c>
      <c r="BG227" s="204">
        <f t="shared" si="6"/>
        <v>0</v>
      </c>
      <c r="BH227" s="204">
        <f t="shared" si="7"/>
        <v>0</v>
      </c>
      <c r="BI227" s="204">
        <f t="shared" si="8"/>
        <v>0</v>
      </c>
      <c r="BJ227" s="23" t="s">
        <v>79</v>
      </c>
      <c r="BK227" s="204">
        <f t="shared" si="9"/>
        <v>0</v>
      </c>
      <c r="BL227" s="23" t="s">
        <v>161</v>
      </c>
      <c r="BM227" s="23" t="s">
        <v>450</v>
      </c>
    </row>
    <row r="228" spans="2:65" s="1" customFormat="1" ht="22.5" customHeight="1">
      <c r="B228" s="40"/>
      <c r="C228" s="193" t="s">
        <v>451</v>
      </c>
      <c r="D228" s="193" t="s">
        <v>156</v>
      </c>
      <c r="E228" s="194" t="s">
        <v>452</v>
      </c>
      <c r="F228" s="195" t="s">
        <v>453</v>
      </c>
      <c r="G228" s="196" t="s">
        <v>429</v>
      </c>
      <c r="H228" s="197">
        <v>3</v>
      </c>
      <c r="I228" s="198"/>
      <c r="J228" s="199">
        <f t="shared" si="0"/>
        <v>0</v>
      </c>
      <c r="K228" s="195" t="s">
        <v>160</v>
      </c>
      <c r="L228" s="60"/>
      <c r="M228" s="200" t="s">
        <v>21</v>
      </c>
      <c r="N228" s="201" t="s">
        <v>42</v>
      </c>
      <c r="O228" s="41"/>
      <c r="P228" s="202">
        <f t="shared" si="1"/>
        <v>0</v>
      </c>
      <c r="Q228" s="202">
        <v>9.3600000000000003E-3</v>
      </c>
      <c r="R228" s="202">
        <f t="shared" si="2"/>
        <v>2.8080000000000001E-2</v>
      </c>
      <c r="S228" s="202">
        <v>0</v>
      </c>
      <c r="T228" s="203">
        <f t="shared" si="3"/>
        <v>0</v>
      </c>
      <c r="AR228" s="23" t="s">
        <v>161</v>
      </c>
      <c r="AT228" s="23" t="s">
        <v>156</v>
      </c>
      <c r="AU228" s="23" t="s">
        <v>81</v>
      </c>
      <c r="AY228" s="23" t="s">
        <v>154</v>
      </c>
      <c r="BE228" s="204">
        <f t="shared" si="4"/>
        <v>0</v>
      </c>
      <c r="BF228" s="204">
        <f t="shared" si="5"/>
        <v>0</v>
      </c>
      <c r="BG228" s="204">
        <f t="shared" si="6"/>
        <v>0</v>
      </c>
      <c r="BH228" s="204">
        <f t="shared" si="7"/>
        <v>0</v>
      </c>
      <c r="BI228" s="204">
        <f t="shared" si="8"/>
        <v>0</v>
      </c>
      <c r="BJ228" s="23" t="s">
        <v>79</v>
      </c>
      <c r="BK228" s="204">
        <f t="shared" si="9"/>
        <v>0</v>
      </c>
      <c r="BL228" s="23" t="s">
        <v>161</v>
      </c>
      <c r="BM228" s="23" t="s">
        <v>454</v>
      </c>
    </row>
    <row r="229" spans="2:65" s="1" customFormat="1" ht="22.5" customHeight="1">
      <c r="B229" s="40"/>
      <c r="C229" s="243" t="s">
        <v>455</v>
      </c>
      <c r="D229" s="243" t="s">
        <v>298</v>
      </c>
      <c r="E229" s="244" t="s">
        <v>456</v>
      </c>
      <c r="F229" s="245" t="s">
        <v>457</v>
      </c>
      <c r="G229" s="246" t="s">
        <v>429</v>
      </c>
      <c r="H229" s="247">
        <v>3</v>
      </c>
      <c r="I229" s="248"/>
      <c r="J229" s="249">
        <f t="shared" si="0"/>
        <v>0</v>
      </c>
      <c r="K229" s="245" t="s">
        <v>160</v>
      </c>
      <c r="L229" s="250"/>
      <c r="M229" s="251" t="s">
        <v>21</v>
      </c>
      <c r="N229" s="252" t="s">
        <v>42</v>
      </c>
      <c r="O229" s="41"/>
      <c r="P229" s="202">
        <f t="shared" si="1"/>
        <v>0</v>
      </c>
      <c r="Q229" s="202">
        <v>5.8000000000000003E-2</v>
      </c>
      <c r="R229" s="202">
        <f t="shared" si="2"/>
        <v>0.17400000000000002</v>
      </c>
      <c r="S229" s="202">
        <v>0</v>
      </c>
      <c r="T229" s="203">
        <f t="shared" si="3"/>
        <v>0</v>
      </c>
      <c r="AR229" s="23" t="s">
        <v>190</v>
      </c>
      <c r="AT229" s="23" t="s">
        <v>298</v>
      </c>
      <c r="AU229" s="23" t="s">
        <v>81</v>
      </c>
      <c r="AY229" s="23" t="s">
        <v>154</v>
      </c>
      <c r="BE229" s="204">
        <f t="shared" si="4"/>
        <v>0</v>
      </c>
      <c r="BF229" s="204">
        <f t="shared" si="5"/>
        <v>0</v>
      </c>
      <c r="BG229" s="204">
        <f t="shared" si="6"/>
        <v>0</v>
      </c>
      <c r="BH229" s="204">
        <f t="shared" si="7"/>
        <v>0</v>
      </c>
      <c r="BI229" s="204">
        <f t="shared" si="8"/>
        <v>0</v>
      </c>
      <c r="BJ229" s="23" t="s">
        <v>79</v>
      </c>
      <c r="BK229" s="204">
        <f t="shared" si="9"/>
        <v>0</v>
      </c>
      <c r="BL229" s="23" t="s">
        <v>161</v>
      </c>
      <c r="BM229" s="23" t="s">
        <v>458</v>
      </c>
    </row>
    <row r="230" spans="2:65" s="1" customFormat="1" ht="22.5" customHeight="1">
      <c r="B230" s="40"/>
      <c r="C230" s="243" t="s">
        <v>459</v>
      </c>
      <c r="D230" s="243" t="s">
        <v>298</v>
      </c>
      <c r="E230" s="244" t="s">
        <v>460</v>
      </c>
      <c r="F230" s="245" t="s">
        <v>461</v>
      </c>
      <c r="G230" s="246" t="s">
        <v>429</v>
      </c>
      <c r="H230" s="247">
        <v>3</v>
      </c>
      <c r="I230" s="248"/>
      <c r="J230" s="249">
        <f t="shared" si="0"/>
        <v>0</v>
      </c>
      <c r="K230" s="245" t="s">
        <v>160</v>
      </c>
      <c r="L230" s="250"/>
      <c r="M230" s="251" t="s">
        <v>21</v>
      </c>
      <c r="N230" s="252" t="s">
        <v>42</v>
      </c>
      <c r="O230" s="41"/>
      <c r="P230" s="202">
        <f t="shared" si="1"/>
        <v>0</v>
      </c>
      <c r="Q230" s="202">
        <v>0.06</v>
      </c>
      <c r="R230" s="202">
        <f t="shared" si="2"/>
        <v>0.18</v>
      </c>
      <c r="S230" s="202">
        <v>0</v>
      </c>
      <c r="T230" s="203">
        <f t="shared" si="3"/>
        <v>0</v>
      </c>
      <c r="AR230" s="23" t="s">
        <v>190</v>
      </c>
      <c r="AT230" s="23" t="s">
        <v>298</v>
      </c>
      <c r="AU230" s="23" t="s">
        <v>81</v>
      </c>
      <c r="AY230" s="23" t="s">
        <v>154</v>
      </c>
      <c r="BE230" s="204">
        <f t="shared" si="4"/>
        <v>0</v>
      </c>
      <c r="BF230" s="204">
        <f t="shared" si="5"/>
        <v>0</v>
      </c>
      <c r="BG230" s="204">
        <f t="shared" si="6"/>
        <v>0</v>
      </c>
      <c r="BH230" s="204">
        <f t="shared" si="7"/>
        <v>0</v>
      </c>
      <c r="BI230" s="204">
        <f t="shared" si="8"/>
        <v>0</v>
      </c>
      <c r="BJ230" s="23" t="s">
        <v>79</v>
      </c>
      <c r="BK230" s="204">
        <f t="shared" si="9"/>
        <v>0</v>
      </c>
      <c r="BL230" s="23" t="s">
        <v>161</v>
      </c>
      <c r="BM230" s="23" t="s">
        <v>462</v>
      </c>
    </row>
    <row r="231" spans="2:65" s="1" customFormat="1" ht="22.5" customHeight="1">
      <c r="B231" s="40"/>
      <c r="C231" s="243" t="s">
        <v>463</v>
      </c>
      <c r="D231" s="243" t="s">
        <v>298</v>
      </c>
      <c r="E231" s="244" t="s">
        <v>464</v>
      </c>
      <c r="F231" s="245" t="s">
        <v>465</v>
      </c>
      <c r="G231" s="246" t="s">
        <v>429</v>
      </c>
      <c r="H231" s="247">
        <v>3</v>
      </c>
      <c r="I231" s="248"/>
      <c r="J231" s="249">
        <f t="shared" si="0"/>
        <v>0</v>
      </c>
      <c r="K231" s="245" t="s">
        <v>160</v>
      </c>
      <c r="L231" s="250"/>
      <c r="M231" s="251" t="s">
        <v>21</v>
      </c>
      <c r="N231" s="252" t="s">
        <v>42</v>
      </c>
      <c r="O231" s="41"/>
      <c r="P231" s="202">
        <f t="shared" si="1"/>
        <v>0</v>
      </c>
      <c r="Q231" s="202">
        <v>6.0000000000000001E-3</v>
      </c>
      <c r="R231" s="202">
        <f t="shared" si="2"/>
        <v>1.8000000000000002E-2</v>
      </c>
      <c r="S231" s="202">
        <v>0</v>
      </c>
      <c r="T231" s="203">
        <f t="shared" si="3"/>
        <v>0</v>
      </c>
      <c r="AR231" s="23" t="s">
        <v>190</v>
      </c>
      <c r="AT231" s="23" t="s">
        <v>298</v>
      </c>
      <c r="AU231" s="23" t="s">
        <v>81</v>
      </c>
      <c r="AY231" s="23" t="s">
        <v>154</v>
      </c>
      <c r="BE231" s="204">
        <f t="shared" si="4"/>
        <v>0</v>
      </c>
      <c r="BF231" s="204">
        <f t="shared" si="5"/>
        <v>0</v>
      </c>
      <c r="BG231" s="204">
        <f t="shared" si="6"/>
        <v>0</v>
      </c>
      <c r="BH231" s="204">
        <f t="shared" si="7"/>
        <v>0</v>
      </c>
      <c r="BI231" s="204">
        <f t="shared" si="8"/>
        <v>0</v>
      </c>
      <c r="BJ231" s="23" t="s">
        <v>79</v>
      </c>
      <c r="BK231" s="204">
        <f t="shared" si="9"/>
        <v>0</v>
      </c>
      <c r="BL231" s="23" t="s">
        <v>161</v>
      </c>
      <c r="BM231" s="23" t="s">
        <v>466</v>
      </c>
    </row>
    <row r="232" spans="2:65" s="1" customFormat="1" ht="22.5" customHeight="1">
      <c r="B232" s="40"/>
      <c r="C232" s="193" t="s">
        <v>467</v>
      </c>
      <c r="D232" s="193" t="s">
        <v>156</v>
      </c>
      <c r="E232" s="194" t="s">
        <v>468</v>
      </c>
      <c r="F232" s="195" t="s">
        <v>469</v>
      </c>
      <c r="G232" s="196" t="s">
        <v>429</v>
      </c>
      <c r="H232" s="197">
        <v>9</v>
      </c>
      <c r="I232" s="198"/>
      <c r="J232" s="199">
        <f t="shared" si="0"/>
        <v>0</v>
      </c>
      <c r="K232" s="195" t="s">
        <v>160</v>
      </c>
      <c r="L232" s="60"/>
      <c r="M232" s="200" t="s">
        <v>21</v>
      </c>
      <c r="N232" s="201" t="s">
        <v>42</v>
      </c>
      <c r="O232" s="41"/>
      <c r="P232" s="202">
        <f t="shared" si="1"/>
        <v>0</v>
      </c>
      <c r="Q232" s="202">
        <v>0.42080000000000001</v>
      </c>
      <c r="R232" s="202">
        <f t="shared" si="2"/>
        <v>3.7871999999999999</v>
      </c>
      <c r="S232" s="202">
        <v>0</v>
      </c>
      <c r="T232" s="203">
        <f t="shared" si="3"/>
        <v>0</v>
      </c>
      <c r="AR232" s="23" t="s">
        <v>161</v>
      </c>
      <c r="AT232" s="23" t="s">
        <v>156</v>
      </c>
      <c r="AU232" s="23" t="s">
        <v>81</v>
      </c>
      <c r="AY232" s="23" t="s">
        <v>154</v>
      </c>
      <c r="BE232" s="204">
        <f t="shared" si="4"/>
        <v>0</v>
      </c>
      <c r="BF232" s="204">
        <f t="shared" si="5"/>
        <v>0</v>
      </c>
      <c r="BG232" s="204">
        <f t="shared" si="6"/>
        <v>0</v>
      </c>
      <c r="BH232" s="204">
        <f t="shared" si="7"/>
        <v>0</v>
      </c>
      <c r="BI232" s="204">
        <f t="shared" si="8"/>
        <v>0</v>
      </c>
      <c r="BJ232" s="23" t="s">
        <v>79</v>
      </c>
      <c r="BK232" s="204">
        <f t="shared" si="9"/>
        <v>0</v>
      </c>
      <c r="BL232" s="23" t="s">
        <v>161</v>
      </c>
      <c r="BM232" s="23" t="s">
        <v>470</v>
      </c>
    </row>
    <row r="233" spans="2:65" s="1" customFormat="1" ht="31.5" customHeight="1">
      <c r="B233" s="40"/>
      <c r="C233" s="193" t="s">
        <v>471</v>
      </c>
      <c r="D233" s="193" t="s">
        <v>156</v>
      </c>
      <c r="E233" s="194" t="s">
        <v>472</v>
      </c>
      <c r="F233" s="195" t="s">
        <v>473</v>
      </c>
      <c r="G233" s="196" t="s">
        <v>429</v>
      </c>
      <c r="H233" s="197">
        <v>1</v>
      </c>
      <c r="I233" s="198"/>
      <c r="J233" s="199">
        <f t="shared" si="0"/>
        <v>0</v>
      </c>
      <c r="K233" s="195" t="s">
        <v>160</v>
      </c>
      <c r="L233" s="60"/>
      <c r="M233" s="200" t="s">
        <v>21</v>
      </c>
      <c r="N233" s="201" t="s">
        <v>42</v>
      </c>
      <c r="O233" s="41"/>
      <c r="P233" s="202">
        <f t="shared" si="1"/>
        <v>0</v>
      </c>
      <c r="Q233" s="202">
        <v>0.31108000000000002</v>
      </c>
      <c r="R233" s="202">
        <f t="shared" si="2"/>
        <v>0.31108000000000002</v>
      </c>
      <c r="S233" s="202">
        <v>0</v>
      </c>
      <c r="T233" s="203">
        <f t="shared" si="3"/>
        <v>0</v>
      </c>
      <c r="AR233" s="23" t="s">
        <v>161</v>
      </c>
      <c r="AT233" s="23" t="s">
        <v>156</v>
      </c>
      <c r="AU233" s="23" t="s">
        <v>81</v>
      </c>
      <c r="AY233" s="23" t="s">
        <v>154</v>
      </c>
      <c r="BE233" s="204">
        <f t="shared" si="4"/>
        <v>0</v>
      </c>
      <c r="BF233" s="204">
        <f t="shared" si="5"/>
        <v>0</v>
      </c>
      <c r="BG233" s="204">
        <f t="shared" si="6"/>
        <v>0</v>
      </c>
      <c r="BH233" s="204">
        <f t="shared" si="7"/>
        <v>0</v>
      </c>
      <c r="BI233" s="204">
        <f t="shared" si="8"/>
        <v>0</v>
      </c>
      <c r="BJ233" s="23" t="s">
        <v>79</v>
      </c>
      <c r="BK233" s="204">
        <f t="shared" si="9"/>
        <v>0</v>
      </c>
      <c r="BL233" s="23" t="s">
        <v>161</v>
      </c>
      <c r="BM233" s="23" t="s">
        <v>474</v>
      </c>
    </row>
    <row r="234" spans="2:65" s="10" customFormat="1" ht="29.85" customHeight="1">
      <c r="B234" s="176"/>
      <c r="C234" s="177"/>
      <c r="D234" s="190" t="s">
        <v>70</v>
      </c>
      <c r="E234" s="191" t="s">
        <v>196</v>
      </c>
      <c r="F234" s="191" t="s">
        <v>475</v>
      </c>
      <c r="G234" s="177"/>
      <c r="H234" s="177"/>
      <c r="I234" s="180"/>
      <c r="J234" s="192">
        <f>BK234</f>
        <v>0</v>
      </c>
      <c r="K234" s="177"/>
      <c r="L234" s="182"/>
      <c r="M234" s="183"/>
      <c r="N234" s="184"/>
      <c r="O234" s="184"/>
      <c r="P234" s="185">
        <f>SUM(P235:P257)</f>
        <v>0</v>
      </c>
      <c r="Q234" s="184"/>
      <c r="R234" s="185">
        <f>SUM(R235:R257)</f>
        <v>155.32449611999999</v>
      </c>
      <c r="S234" s="184"/>
      <c r="T234" s="186">
        <f>SUM(T235:T257)</f>
        <v>0</v>
      </c>
      <c r="AR234" s="187" t="s">
        <v>79</v>
      </c>
      <c r="AT234" s="188" t="s">
        <v>70</v>
      </c>
      <c r="AU234" s="188" t="s">
        <v>79</v>
      </c>
      <c r="AY234" s="187" t="s">
        <v>154</v>
      </c>
      <c r="BK234" s="189">
        <f>SUM(BK235:BK257)</f>
        <v>0</v>
      </c>
    </row>
    <row r="235" spans="2:65" s="1" customFormat="1" ht="22.5" customHeight="1">
      <c r="B235" s="40"/>
      <c r="C235" s="193" t="s">
        <v>476</v>
      </c>
      <c r="D235" s="193" t="s">
        <v>156</v>
      </c>
      <c r="E235" s="194" t="s">
        <v>477</v>
      </c>
      <c r="F235" s="195" t="s">
        <v>478</v>
      </c>
      <c r="G235" s="196" t="s">
        <v>182</v>
      </c>
      <c r="H235" s="197">
        <v>198.5</v>
      </c>
      <c r="I235" s="198"/>
      <c r="J235" s="199">
        <f>ROUND(I235*H235,2)</f>
        <v>0</v>
      </c>
      <c r="K235" s="195" t="s">
        <v>160</v>
      </c>
      <c r="L235" s="60"/>
      <c r="M235" s="200" t="s">
        <v>21</v>
      </c>
      <c r="N235" s="201" t="s">
        <v>42</v>
      </c>
      <c r="O235" s="41"/>
      <c r="P235" s="202">
        <f>O235*H235</f>
        <v>0</v>
      </c>
      <c r="Q235" s="202">
        <v>7.1900000000000006E-2</v>
      </c>
      <c r="R235" s="202">
        <f>Q235*H235</f>
        <v>14.272150000000002</v>
      </c>
      <c r="S235" s="202">
        <v>0</v>
      </c>
      <c r="T235" s="203">
        <f>S235*H235</f>
        <v>0</v>
      </c>
      <c r="AR235" s="23" t="s">
        <v>161</v>
      </c>
      <c r="AT235" s="23" t="s">
        <v>156</v>
      </c>
      <c r="AU235" s="23" t="s">
        <v>81</v>
      </c>
      <c r="AY235" s="23" t="s">
        <v>154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3" t="s">
        <v>79</v>
      </c>
      <c r="BK235" s="204">
        <f>ROUND(I235*H235,2)</f>
        <v>0</v>
      </c>
      <c r="BL235" s="23" t="s">
        <v>161</v>
      </c>
      <c r="BM235" s="23" t="s">
        <v>479</v>
      </c>
    </row>
    <row r="236" spans="2:65" s="11" customFormat="1" ht="13.5">
      <c r="B236" s="205"/>
      <c r="C236" s="206"/>
      <c r="D236" s="207" t="s">
        <v>177</v>
      </c>
      <c r="E236" s="208" t="s">
        <v>21</v>
      </c>
      <c r="F236" s="209" t="s">
        <v>480</v>
      </c>
      <c r="G236" s="206"/>
      <c r="H236" s="210">
        <v>198.5</v>
      </c>
      <c r="I236" s="211"/>
      <c r="J236" s="206"/>
      <c r="K236" s="206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177</v>
      </c>
      <c r="AU236" s="216" t="s">
        <v>81</v>
      </c>
      <c r="AV236" s="11" t="s">
        <v>81</v>
      </c>
      <c r="AW236" s="11" t="s">
        <v>35</v>
      </c>
      <c r="AX236" s="11" t="s">
        <v>79</v>
      </c>
      <c r="AY236" s="216" t="s">
        <v>154</v>
      </c>
    </row>
    <row r="237" spans="2:65" s="1" customFormat="1" ht="22.5" customHeight="1">
      <c r="B237" s="40"/>
      <c r="C237" s="193" t="s">
        <v>481</v>
      </c>
      <c r="D237" s="193" t="s">
        <v>156</v>
      </c>
      <c r="E237" s="194" t="s">
        <v>482</v>
      </c>
      <c r="F237" s="195" t="s">
        <v>483</v>
      </c>
      <c r="G237" s="196" t="s">
        <v>182</v>
      </c>
      <c r="H237" s="197">
        <v>198.5</v>
      </c>
      <c r="I237" s="198"/>
      <c r="J237" s="199">
        <f>ROUND(I237*H237,2)</f>
        <v>0</v>
      </c>
      <c r="K237" s="195" t="s">
        <v>160</v>
      </c>
      <c r="L237" s="60"/>
      <c r="M237" s="200" t="s">
        <v>21</v>
      </c>
      <c r="N237" s="201" t="s">
        <v>42</v>
      </c>
      <c r="O237" s="41"/>
      <c r="P237" s="202">
        <f>O237*H237</f>
        <v>0</v>
      </c>
      <c r="Q237" s="202">
        <v>8.9779999999999999E-2</v>
      </c>
      <c r="R237" s="202">
        <f>Q237*H237</f>
        <v>17.82133</v>
      </c>
      <c r="S237" s="202">
        <v>0</v>
      </c>
      <c r="T237" s="203">
        <f>S237*H237</f>
        <v>0</v>
      </c>
      <c r="AR237" s="23" t="s">
        <v>161</v>
      </c>
      <c r="AT237" s="23" t="s">
        <v>156</v>
      </c>
      <c r="AU237" s="23" t="s">
        <v>81</v>
      </c>
      <c r="AY237" s="23" t="s">
        <v>154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3" t="s">
        <v>79</v>
      </c>
      <c r="BK237" s="204">
        <f>ROUND(I237*H237,2)</f>
        <v>0</v>
      </c>
      <c r="BL237" s="23" t="s">
        <v>161</v>
      </c>
      <c r="BM237" s="23" t="s">
        <v>484</v>
      </c>
    </row>
    <row r="238" spans="2:65" s="11" customFormat="1" ht="13.5">
      <c r="B238" s="205"/>
      <c r="C238" s="206"/>
      <c r="D238" s="207" t="s">
        <v>177</v>
      </c>
      <c r="E238" s="208" t="s">
        <v>21</v>
      </c>
      <c r="F238" s="209" t="s">
        <v>480</v>
      </c>
      <c r="G238" s="206"/>
      <c r="H238" s="210">
        <v>198.5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177</v>
      </c>
      <c r="AU238" s="216" t="s">
        <v>81</v>
      </c>
      <c r="AV238" s="11" t="s">
        <v>81</v>
      </c>
      <c r="AW238" s="11" t="s">
        <v>35</v>
      </c>
      <c r="AX238" s="11" t="s">
        <v>79</v>
      </c>
      <c r="AY238" s="216" t="s">
        <v>154</v>
      </c>
    </row>
    <row r="239" spans="2:65" s="1" customFormat="1" ht="22.5" customHeight="1">
      <c r="B239" s="40"/>
      <c r="C239" s="243" t="s">
        <v>485</v>
      </c>
      <c r="D239" s="243" t="s">
        <v>298</v>
      </c>
      <c r="E239" s="244" t="s">
        <v>486</v>
      </c>
      <c r="F239" s="245" t="s">
        <v>487</v>
      </c>
      <c r="G239" s="246" t="s">
        <v>280</v>
      </c>
      <c r="H239" s="247">
        <v>9.7189999999999994</v>
      </c>
      <c r="I239" s="248"/>
      <c r="J239" s="249">
        <f>ROUND(I239*H239,2)</f>
        <v>0</v>
      </c>
      <c r="K239" s="245" t="s">
        <v>160</v>
      </c>
      <c r="L239" s="250"/>
      <c r="M239" s="251" t="s">
        <v>21</v>
      </c>
      <c r="N239" s="252" t="s">
        <v>42</v>
      </c>
      <c r="O239" s="41"/>
      <c r="P239" s="202">
        <f>O239*H239</f>
        <v>0</v>
      </c>
      <c r="Q239" s="202">
        <v>1</v>
      </c>
      <c r="R239" s="202">
        <f>Q239*H239</f>
        <v>9.7189999999999994</v>
      </c>
      <c r="S239" s="202">
        <v>0</v>
      </c>
      <c r="T239" s="203">
        <f>S239*H239</f>
        <v>0</v>
      </c>
      <c r="AR239" s="23" t="s">
        <v>190</v>
      </c>
      <c r="AT239" s="23" t="s">
        <v>298</v>
      </c>
      <c r="AU239" s="23" t="s">
        <v>81</v>
      </c>
      <c r="AY239" s="23" t="s">
        <v>154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3" t="s">
        <v>79</v>
      </c>
      <c r="BK239" s="204">
        <f>ROUND(I239*H239,2)</f>
        <v>0</v>
      </c>
      <c r="BL239" s="23" t="s">
        <v>161</v>
      </c>
      <c r="BM239" s="23" t="s">
        <v>488</v>
      </c>
    </row>
    <row r="240" spans="2:65" s="11" customFormat="1" ht="13.5">
      <c r="B240" s="205"/>
      <c r="C240" s="206"/>
      <c r="D240" s="207" t="s">
        <v>177</v>
      </c>
      <c r="E240" s="208" t="s">
        <v>21</v>
      </c>
      <c r="F240" s="209" t="s">
        <v>489</v>
      </c>
      <c r="G240" s="206"/>
      <c r="H240" s="210">
        <v>9.7189999999999994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177</v>
      </c>
      <c r="AU240" s="216" t="s">
        <v>81</v>
      </c>
      <c r="AV240" s="11" t="s">
        <v>81</v>
      </c>
      <c r="AW240" s="11" t="s">
        <v>35</v>
      </c>
      <c r="AX240" s="11" t="s">
        <v>79</v>
      </c>
      <c r="AY240" s="216" t="s">
        <v>154</v>
      </c>
    </row>
    <row r="241" spans="2:65" s="1" customFormat="1" ht="31.5" customHeight="1">
      <c r="B241" s="40"/>
      <c r="C241" s="193" t="s">
        <v>490</v>
      </c>
      <c r="D241" s="193" t="s">
        <v>156</v>
      </c>
      <c r="E241" s="194" t="s">
        <v>491</v>
      </c>
      <c r="F241" s="195" t="s">
        <v>492</v>
      </c>
      <c r="G241" s="196" t="s">
        <v>182</v>
      </c>
      <c r="H241" s="197">
        <v>198.5</v>
      </c>
      <c r="I241" s="198"/>
      <c r="J241" s="199">
        <f>ROUND(I241*H241,2)</f>
        <v>0</v>
      </c>
      <c r="K241" s="195" t="s">
        <v>160</v>
      </c>
      <c r="L241" s="60"/>
      <c r="M241" s="200" t="s">
        <v>21</v>
      </c>
      <c r="N241" s="201" t="s">
        <v>42</v>
      </c>
      <c r="O241" s="41"/>
      <c r="P241" s="202">
        <f>O241*H241</f>
        <v>0</v>
      </c>
      <c r="Q241" s="202">
        <v>0.15540000000000001</v>
      </c>
      <c r="R241" s="202">
        <f>Q241*H241</f>
        <v>30.846900000000002</v>
      </c>
      <c r="S241" s="202">
        <v>0</v>
      </c>
      <c r="T241" s="203">
        <f>S241*H241</f>
        <v>0</v>
      </c>
      <c r="AR241" s="23" t="s">
        <v>161</v>
      </c>
      <c r="AT241" s="23" t="s">
        <v>156</v>
      </c>
      <c r="AU241" s="23" t="s">
        <v>81</v>
      </c>
      <c r="AY241" s="23" t="s">
        <v>154</v>
      </c>
      <c r="BE241" s="204">
        <f>IF(N241="základní",J241,0)</f>
        <v>0</v>
      </c>
      <c r="BF241" s="204">
        <f>IF(N241="snížená",J241,0)</f>
        <v>0</v>
      </c>
      <c r="BG241" s="204">
        <f>IF(N241="zákl. přenesená",J241,0)</f>
        <v>0</v>
      </c>
      <c r="BH241" s="204">
        <f>IF(N241="sníž. přenesená",J241,0)</f>
        <v>0</v>
      </c>
      <c r="BI241" s="204">
        <f>IF(N241="nulová",J241,0)</f>
        <v>0</v>
      </c>
      <c r="BJ241" s="23" t="s">
        <v>79</v>
      </c>
      <c r="BK241" s="204">
        <f>ROUND(I241*H241,2)</f>
        <v>0</v>
      </c>
      <c r="BL241" s="23" t="s">
        <v>161</v>
      </c>
      <c r="BM241" s="23" t="s">
        <v>493</v>
      </c>
    </row>
    <row r="242" spans="2:65" s="11" customFormat="1" ht="13.5">
      <c r="B242" s="205"/>
      <c r="C242" s="206"/>
      <c r="D242" s="219" t="s">
        <v>177</v>
      </c>
      <c r="E242" s="229" t="s">
        <v>21</v>
      </c>
      <c r="F242" s="230" t="s">
        <v>494</v>
      </c>
      <c r="G242" s="206"/>
      <c r="H242" s="231">
        <v>144.91999999999999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177</v>
      </c>
      <c r="AU242" s="216" t="s">
        <v>81</v>
      </c>
      <c r="AV242" s="11" t="s">
        <v>81</v>
      </c>
      <c r="AW242" s="11" t="s">
        <v>35</v>
      </c>
      <c r="AX242" s="11" t="s">
        <v>71</v>
      </c>
      <c r="AY242" s="216" t="s">
        <v>154</v>
      </c>
    </row>
    <row r="243" spans="2:65" s="11" customFormat="1" ht="13.5">
      <c r="B243" s="205"/>
      <c r="C243" s="206"/>
      <c r="D243" s="219" t="s">
        <v>177</v>
      </c>
      <c r="E243" s="229" t="s">
        <v>21</v>
      </c>
      <c r="F243" s="230" t="s">
        <v>495</v>
      </c>
      <c r="G243" s="206"/>
      <c r="H243" s="231">
        <v>37.58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177</v>
      </c>
      <c r="AU243" s="216" t="s">
        <v>81</v>
      </c>
      <c r="AV243" s="11" t="s">
        <v>81</v>
      </c>
      <c r="AW243" s="11" t="s">
        <v>35</v>
      </c>
      <c r="AX243" s="11" t="s">
        <v>71</v>
      </c>
      <c r="AY243" s="216" t="s">
        <v>154</v>
      </c>
    </row>
    <row r="244" spans="2:65" s="11" customFormat="1" ht="13.5">
      <c r="B244" s="205"/>
      <c r="C244" s="206"/>
      <c r="D244" s="219" t="s">
        <v>177</v>
      </c>
      <c r="E244" s="229" t="s">
        <v>21</v>
      </c>
      <c r="F244" s="230" t="s">
        <v>496</v>
      </c>
      <c r="G244" s="206"/>
      <c r="H244" s="231">
        <v>16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177</v>
      </c>
      <c r="AU244" s="216" t="s">
        <v>81</v>
      </c>
      <c r="AV244" s="11" t="s">
        <v>81</v>
      </c>
      <c r="AW244" s="11" t="s">
        <v>35</v>
      </c>
      <c r="AX244" s="11" t="s">
        <v>71</v>
      </c>
      <c r="AY244" s="216" t="s">
        <v>154</v>
      </c>
    </row>
    <row r="245" spans="2:65" s="13" customFormat="1" ht="13.5">
      <c r="B245" s="232"/>
      <c r="C245" s="233"/>
      <c r="D245" s="207" t="s">
        <v>177</v>
      </c>
      <c r="E245" s="234" t="s">
        <v>21</v>
      </c>
      <c r="F245" s="235" t="s">
        <v>209</v>
      </c>
      <c r="G245" s="233"/>
      <c r="H245" s="236">
        <v>198.5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177</v>
      </c>
      <c r="AU245" s="242" t="s">
        <v>81</v>
      </c>
      <c r="AV245" s="13" t="s">
        <v>161</v>
      </c>
      <c r="AW245" s="13" t="s">
        <v>35</v>
      </c>
      <c r="AX245" s="13" t="s">
        <v>79</v>
      </c>
      <c r="AY245" s="242" t="s">
        <v>154</v>
      </c>
    </row>
    <row r="246" spans="2:65" s="1" customFormat="1" ht="22.5" customHeight="1">
      <c r="B246" s="40"/>
      <c r="C246" s="243" t="s">
        <v>497</v>
      </c>
      <c r="D246" s="243" t="s">
        <v>298</v>
      </c>
      <c r="E246" s="244" t="s">
        <v>498</v>
      </c>
      <c r="F246" s="245" t="s">
        <v>499</v>
      </c>
      <c r="G246" s="246" t="s">
        <v>429</v>
      </c>
      <c r="H246" s="247">
        <v>152.166</v>
      </c>
      <c r="I246" s="248"/>
      <c r="J246" s="249">
        <f>ROUND(I246*H246,2)</f>
        <v>0</v>
      </c>
      <c r="K246" s="245" t="s">
        <v>160</v>
      </c>
      <c r="L246" s="250"/>
      <c r="M246" s="251" t="s">
        <v>21</v>
      </c>
      <c r="N246" s="252" t="s">
        <v>42</v>
      </c>
      <c r="O246" s="41"/>
      <c r="P246" s="202">
        <f>O246*H246</f>
        <v>0</v>
      </c>
      <c r="Q246" s="202">
        <v>8.1000000000000003E-2</v>
      </c>
      <c r="R246" s="202">
        <f>Q246*H246</f>
        <v>12.325445999999999</v>
      </c>
      <c r="S246" s="202">
        <v>0</v>
      </c>
      <c r="T246" s="203">
        <f>S246*H246</f>
        <v>0</v>
      </c>
      <c r="AR246" s="23" t="s">
        <v>190</v>
      </c>
      <c r="AT246" s="23" t="s">
        <v>298</v>
      </c>
      <c r="AU246" s="23" t="s">
        <v>81</v>
      </c>
      <c r="AY246" s="23" t="s">
        <v>154</v>
      </c>
      <c r="BE246" s="204">
        <f>IF(N246="základní",J246,0)</f>
        <v>0</v>
      </c>
      <c r="BF246" s="204">
        <f>IF(N246="snížená",J246,0)</f>
        <v>0</v>
      </c>
      <c r="BG246" s="204">
        <f>IF(N246="zákl. přenesená",J246,0)</f>
        <v>0</v>
      </c>
      <c r="BH246" s="204">
        <f>IF(N246="sníž. přenesená",J246,0)</f>
        <v>0</v>
      </c>
      <c r="BI246" s="204">
        <f>IF(N246="nulová",J246,0)</f>
        <v>0</v>
      </c>
      <c r="BJ246" s="23" t="s">
        <v>79</v>
      </c>
      <c r="BK246" s="204">
        <f>ROUND(I246*H246,2)</f>
        <v>0</v>
      </c>
      <c r="BL246" s="23" t="s">
        <v>161</v>
      </c>
      <c r="BM246" s="23" t="s">
        <v>500</v>
      </c>
    </row>
    <row r="247" spans="2:65" s="11" customFormat="1" ht="13.5">
      <c r="B247" s="205"/>
      <c r="C247" s="206"/>
      <c r="D247" s="207" t="s">
        <v>177</v>
      </c>
      <c r="E247" s="208" t="s">
        <v>21</v>
      </c>
      <c r="F247" s="209" t="s">
        <v>501</v>
      </c>
      <c r="G247" s="206"/>
      <c r="H247" s="210">
        <v>152.166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177</v>
      </c>
      <c r="AU247" s="216" t="s">
        <v>81</v>
      </c>
      <c r="AV247" s="11" t="s">
        <v>81</v>
      </c>
      <c r="AW247" s="11" t="s">
        <v>35</v>
      </c>
      <c r="AX247" s="11" t="s">
        <v>79</v>
      </c>
      <c r="AY247" s="216" t="s">
        <v>154</v>
      </c>
    </row>
    <row r="248" spans="2:65" s="1" customFormat="1" ht="22.5" customHeight="1">
      <c r="B248" s="40"/>
      <c r="C248" s="243" t="s">
        <v>502</v>
      </c>
      <c r="D248" s="243" t="s">
        <v>298</v>
      </c>
      <c r="E248" s="244" t="s">
        <v>503</v>
      </c>
      <c r="F248" s="245" t="s">
        <v>504</v>
      </c>
      <c r="G248" s="246" t="s">
        <v>429</v>
      </c>
      <c r="H248" s="247">
        <v>39.459000000000003</v>
      </c>
      <c r="I248" s="248"/>
      <c r="J248" s="249">
        <f>ROUND(I248*H248,2)</f>
        <v>0</v>
      </c>
      <c r="K248" s="245" t="s">
        <v>160</v>
      </c>
      <c r="L248" s="250"/>
      <c r="M248" s="251" t="s">
        <v>21</v>
      </c>
      <c r="N248" s="252" t="s">
        <v>42</v>
      </c>
      <c r="O248" s="41"/>
      <c r="P248" s="202">
        <f>O248*H248</f>
        <v>0</v>
      </c>
      <c r="Q248" s="202">
        <v>6.3E-2</v>
      </c>
      <c r="R248" s="202">
        <f>Q248*H248</f>
        <v>2.4859170000000002</v>
      </c>
      <c r="S248" s="202">
        <v>0</v>
      </c>
      <c r="T248" s="203">
        <f>S248*H248</f>
        <v>0</v>
      </c>
      <c r="AR248" s="23" t="s">
        <v>190</v>
      </c>
      <c r="AT248" s="23" t="s">
        <v>298</v>
      </c>
      <c r="AU248" s="23" t="s">
        <v>81</v>
      </c>
      <c r="AY248" s="23" t="s">
        <v>154</v>
      </c>
      <c r="BE248" s="204">
        <f>IF(N248="základní",J248,0)</f>
        <v>0</v>
      </c>
      <c r="BF248" s="204">
        <f>IF(N248="snížená",J248,0)</f>
        <v>0</v>
      </c>
      <c r="BG248" s="204">
        <f>IF(N248="zákl. přenesená",J248,0)</f>
        <v>0</v>
      </c>
      <c r="BH248" s="204">
        <f>IF(N248="sníž. přenesená",J248,0)</f>
        <v>0</v>
      </c>
      <c r="BI248" s="204">
        <f>IF(N248="nulová",J248,0)</f>
        <v>0</v>
      </c>
      <c r="BJ248" s="23" t="s">
        <v>79</v>
      </c>
      <c r="BK248" s="204">
        <f>ROUND(I248*H248,2)</f>
        <v>0</v>
      </c>
      <c r="BL248" s="23" t="s">
        <v>161</v>
      </c>
      <c r="BM248" s="23" t="s">
        <v>505</v>
      </c>
    </row>
    <row r="249" spans="2:65" s="11" customFormat="1" ht="13.5">
      <c r="B249" s="205"/>
      <c r="C249" s="206"/>
      <c r="D249" s="207" t="s">
        <v>177</v>
      </c>
      <c r="E249" s="208" t="s">
        <v>21</v>
      </c>
      <c r="F249" s="209" t="s">
        <v>506</v>
      </c>
      <c r="G249" s="206"/>
      <c r="H249" s="210">
        <v>39.459000000000003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177</v>
      </c>
      <c r="AU249" s="216" t="s">
        <v>81</v>
      </c>
      <c r="AV249" s="11" t="s">
        <v>81</v>
      </c>
      <c r="AW249" s="11" t="s">
        <v>35</v>
      </c>
      <c r="AX249" s="11" t="s">
        <v>79</v>
      </c>
      <c r="AY249" s="216" t="s">
        <v>154</v>
      </c>
    </row>
    <row r="250" spans="2:65" s="1" customFormat="1" ht="22.5" customHeight="1">
      <c r="B250" s="40"/>
      <c r="C250" s="243" t="s">
        <v>507</v>
      </c>
      <c r="D250" s="243" t="s">
        <v>298</v>
      </c>
      <c r="E250" s="244" t="s">
        <v>508</v>
      </c>
      <c r="F250" s="245" t="s">
        <v>509</v>
      </c>
      <c r="G250" s="246" t="s">
        <v>429</v>
      </c>
      <c r="H250" s="247">
        <v>16</v>
      </c>
      <c r="I250" s="248"/>
      <c r="J250" s="249">
        <f>ROUND(I250*H250,2)</f>
        <v>0</v>
      </c>
      <c r="K250" s="245" t="s">
        <v>160</v>
      </c>
      <c r="L250" s="250"/>
      <c r="M250" s="251" t="s">
        <v>21</v>
      </c>
      <c r="N250" s="252" t="s">
        <v>42</v>
      </c>
      <c r="O250" s="41"/>
      <c r="P250" s="202">
        <f>O250*H250</f>
        <v>0</v>
      </c>
      <c r="Q250" s="202">
        <v>7.1999999999999995E-2</v>
      </c>
      <c r="R250" s="202">
        <f>Q250*H250</f>
        <v>1.1519999999999999</v>
      </c>
      <c r="S250" s="202">
        <v>0</v>
      </c>
      <c r="T250" s="203">
        <f>S250*H250</f>
        <v>0</v>
      </c>
      <c r="AR250" s="23" t="s">
        <v>190</v>
      </c>
      <c r="AT250" s="23" t="s">
        <v>298</v>
      </c>
      <c r="AU250" s="23" t="s">
        <v>81</v>
      </c>
      <c r="AY250" s="23" t="s">
        <v>154</v>
      </c>
      <c r="BE250" s="204">
        <f>IF(N250="základní",J250,0)</f>
        <v>0</v>
      </c>
      <c r="BF250" s="204">
        <f>IF(N250="snížená",J250,0)</f>
        <v>0</v>
      </c>
      <c r="BG250" s="204">
        <f>IF(N250="zákl. přenesená",J250,0)</f>
        <v>0</v>
      </c>
      <c r="BH250" s="204">
        <f>IF(N250="sníž. přenesená",J250,0)</f>
        <v>0</v>
      </c>
      <c r="BI250" s="204">
        <f>IF(N250="nulová",J250,0)</f>
        <v>0</v>
      </c>
      <c r="BJ250" s="23" t="s">
        <v>79</v>
      </c>
      <c r="BK250" s="204">
        <f>ROUND(I250*H250,2)</f>
        <v>0</v>
      </c>
      <c r="BL250" s="23" t="s">
        <v>161</v>
      </c>
      <c r="BM250" s="23" t="s">
        <v>510</v>
      </c>
    </row>
    <row r="251" spans="2:65" s="1" customFormat="1" ht="31.5" customHeight="1">
      <c r="B251" s="40"/>
      <c r="C251" s="193" t="s">
        <v>511</v>
      </c>
      <c r="D251" s="193" t="s">
        <v>156</v>
      </c>
      <c r="E251" s="194" t="s">
        <v>512</v>
      </c>
      <c r="F251" s="195" t="s">
        <v>513</v>
      </c>
      <c r="G251" s="196" t="s">
        <v>182</v>
      </c>
      <c r="H251" s="197">
        <v>165.01</v>
      </c>
      <c r="I251" s="198"/>
      <c r="J251" s="199">
        <f>ROUND(I251*H251,2)</f>
        <v>0</v>
      </c>
      <c r="K251" s="195" t="s">
        <v>160</v>
      </c>
      <c r="L251" s="60"/>
      <c r="M251" s="200" t="s">
        <v>21</v>
      </c>
      <c r="N251" s="201" t="s">
        <v>42</v>
      </c>
      <c r="O251" s="41"/>
      <c r="P251" s="202">
        <f>O251*H251</f>
        <v>0</v>
      </c>
      <c r="Q251" s="202">
        <v>0.1295</v>
      </c>
      <c r="R251" s="202">
        <f>Q251*H251</f>
        <v>21.368794999999999</v>
      </c>
      <c r="S251" s="202">
        <v>0</v>
      </c>
      <c r="T251" s="203">
        <f>S251*H251</f>
        <v>0</v>
      </c>
      <c r="AR251" s="23" t="s">
        <v>161</v>
      </c>
      <c r="AT251" s="23" t="s">
        <v>156</v>
      </c>
      <c r="AU251" s="23" t="s">
        <v>81</v>
      </c>
      <c r="AY251" s="23" t="s">
        <v>154</v>
      </c>
      <c r="BE251" s="204">
        <f>IF(N251="základní",J251,0)</f>
        <v>0</v>
      </c>
      <c r="BF251" s="204">
        <f>IF(N251="snížená",J251,0)</f>
        <v>0</v>
      </c>
      <c r="BG251" s="204">
        <f>IF(N251="zákl. přenesená",J251,0)</f>
        <v>0</v>
      </c>
      <c r="BH251" s="204">
        <f>IF(N251="sníž. přenesená",J251,0)</f>
        <v>0</v>
      </c>
      <c r="BI251" s="204">
        <f>IF(N251="nulová",J251,0)</f>
        <v>0</v>
      </c>
      <c r="BJ251" s="23" t="s">
        <v>79</v>
      </c>
      <c r="BK251" s="204">
        <f>ROUND(I251*H251,2)</f>
        <v>0</v>
      </c>
      <c r="BL251" s="23" t="s">
        <v>161</v>
      </c>
      <c r="BM251" s="23" t="s">
        <v>514</v>
      </c>
    </row>
    <row r="252" spans="2:65" s="1" customFormat="1" ht="22.5" customHeight="1">
      <c r="B252" s="40"/>
      <c r="C252" s="243" t="s">
        <v>515</v>
      </c>
      <c r="D252" s="243" t="s">
        <v>298</v>
      </c>
      <c r="E252" s="244" t="s">
        <v>516</v>
      </c>
      <c r="F252" s="245" t="s">
        <v>517</v>
      </c>
      <c r="G252" s="246" t="s">
        <v>429</v>
      </c>
      <c r="H252" s="247">
        <v>173.261</v>
      </c>
      <c r="I252" s="248"/>
      <c r="J252" s="249">
        <f>ROUND(I252*H252,2)</f>
        <v>0</v>
      </c>
      <c r="K252" s="245" t="s">
        <v>160</v>
      </c>
      <c r="L252" s="250"/>
      <c r="M252" s="251" t="s">
        <v>21</v>
      </c>
      <c r="N252" s="252" t="s">
        <v>42</v>
      </c>
      <c r="O252" s="41"/>
      <c r="P252" s="202">
        <f>O252*H252</f>
        <v>0</v>
      </c>
      <c r="Q252" s="202">
        <v>5.5E-2</v>
      </c>
      <c r="R252" s="202">
        <f>Q252*H252</f>
        <v>9.5293550000000007</v>
      </c>
      <c r="S252" s="202">
        <v>0</v>
      </c>
      <c r="T252" s="203">
        <f>S252*H252</f>
        <v>0</v>
      </c>
      <c r="AR252" s="23" t="s">
        <v>190</v>
      </c>
      <c r="AT252" s="23" t="s">
        <v>298</v>
      </c>
      <c r="AU252" s="23" t="s">
        <v>81</v>
      </c>
      <c r="AY252" s="23" t="s">
        <v>154</v>
      </c>
      <c r="BE252" s="204">
        <f>IF(N252="základní",J252,0)</f>
        <v>0</v>
      </c>
      <c r="BF252" s="204">
        <f>IF(N252="snížená",J252,0)</f>
        <v>0</v>
      </c>
      <c r="BG252" s="204">
        <f>IF(N252="zákl. přenesená",J252,0)</f>
        <v>0</v>
      </c>
      <c r="BH252" s="204">
        <f>IF(N252="sníž. přenesená",J252,0)</f>
        <v>0</v>
      </c>
      <c r="BI252" s="204">
        <f>IF(N252="nulová",J252,0)</f>
        <v>0</v>
      </c>
      <c r="BJ252" s="23" t="s">
        <v>79</v>
      </c>
      <c r="BK252" s="204">
        <f>ROUND(I252*H252,2)</f>
        <v>0</v>
      </c>
      <c r="BL252" s="23" t="s">
        <v>161</v>
      </c>
      <c r="BM252" s="23" t="s">
        <v>518</v>
      </c>
    </row>
    <row r="253" spans="2:65" s="11" customFormat="1" ht="13.5">
      <c r="B253" s="205"/>
      <c r="C253" s="206"/>
      <c r="D253" s="207" t="s">
        <v>177</v>
      </c>
      <c r="E253" s="208" t="s">
        <v>21</v>
      </c>
      <c r="F253" s="209" t="s">
        <v>519</v>
      </c>
      <c r="G253" s="206"/>
      <c r="H253" s="210">
        <v>173.261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177</v>
      </c>
      <c r="AU253" s="216" t="s">
        <v>81</v>
      </c>
      <c r="AV253" s="11" t="s">
        <v>81</v>
      </c>
      <c r="AW253" s="11" t="s">
        <v>35</v>
      </c>
      <c r="AX253" s="11" t="s">
        <v>79</v>
      </c>
      <c r="AY253" s="216" t="s">
        <v>154</v>
      </c>
    </row>
    <row r="254" spans="2:65" s="1" customFormat="1" ht="22.5" customHeight="1">
      <c r="B254" s="40"/>
      <c r="C254" s="193" t="s">
        <v>520</v>
      </c>
      <c r="D254" s="193" t="s">
        <v>156</v>
      </c>
      <c r="E254" s="194" t="s">
        <v>521</v>
      </c>
      <c r="F254" s="195" t="s">
        <v>522</v>
      </c>
      <c r="G254" s="196" t="s">
        <v>187</v>
      </c>
      <c r="H254" s="197">
        <v>15.868</v>
      </c>
      <c r="I254" s="198"/>
      <c r="J254" s="199">
        <f>ROUND(I254*H254,2)</f>
        <v>0</v>
      </c>
      <c r="K254" s="195" t="s">
        <v>160</v>
      </c>
      <c r="L254" s="60"/>
      <c r="M254" s="200" t="s">
        <v>21</v>
      </c>
      <c r="N254" s="201" t="s">
        <v>42</v>
      </c>
      <c r="O254" s="41"/>
      <c r="P254" s="202">
        <f>O254*H254</f>
        <v>0</v>
      </c>
      <c r="Q254" s="202">
        <v>2.2563399999999998</v>
      </c>
      <c r="R254" s="202">
        <f>Q254*H254</f>
        <v>35.803603119999998</v>
      </c>
      <c r="S254" s="202">
        <v>0</v>
      </c>
      <c r="T254" s="203">
        <f>S254*H254</f>
        <v>0</v>
      </c>
      <c r="AR254" s="23" t="s">
        <v>161</v>
      </c>
      <c r="AT254" s="23" t="s">
        <v>156</v>
      </c>
      <c r="AU254" s="23" t="s">
        <v>81</v>
      </c>
      <c r="AY254" s="23" t="s">
        <v>154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3" t="s">
        <v>79</v>
      </c>
      <c r="BK254" s="204">
        <f>ROUND(I254*H254,2)</f>
        <v>0</v>
      </c>
      <c r="BL254" s="23" t="s">
        <v>161</v>
      </c>
      <c r="BM254" s="23" t="s">
        <v>523</v>
      </c>
    </row>
    <row r="255" spans="2:65" s="11" customFormat="1" ht="13.5">
      <c r="B255" s="205"/>
      <c r="C255" s="206"/>
      <c r="D255" s="219" t="s">
        <v>177</v>
      </c>
      <c r="E255" s="229" t="s">
        <v>21</v>
      </c>
      <c r="F255" s="230" t="s">
        <v>524</v>
      </c>
      <c r="G255" s="206"/>
      <c r="H255" s="231">
        <v>10.917999999999999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177</v>
      </c>
      <c r="AU255" s="216" t="s">
        <v>81</v>
      </c>
      <c r="AV255" s="11" t="s">
        <v>81</v>
      </c>
      <c r="AW255" s="11" t="s">
        <v>35</v>
      </c>
      <c r="AX255" s="11" t="s">
        <v>71</v>
      </c>
      <c r="AY255" s="216" t="s">
        <v>154</v>
      </c>
    </row>
    <row r="256" spans="2:65" s="11" customFormat="1" ht="13.5">
      <c r="B256" s="205"/>
      <c r="C256" s="206"/>
      <c r="D256" s="219" t="s">
        <v>177</v>
      </c>
      <c r="E256" s="229" t="s">
        <v>21</v>
      </c>
      <c r="F256" s="230" t="s">
        <v>525</v>
      </c>
      <c r="G256" s="206"/>
      <c r="H256" s="231">
        <v>4.95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177</v>
      </c>
      <c r="AU256" s="216" t="s">
        <v>81</v>
      </c>
      <c r="AV256" s="11" t="s">
        <v>81</v>
      </c>
      <c r="AW256" s="11" t="s">
        <v>35</v>
      </c>
      <c r="AX256" s="11" t="s">
        <v>71</v>
      </c>
      <c r="AY256" s="216" t="s">
        <v>154</v>
      </c>
    </row>
    <row r="257" spans="2:65" s="13" customFormat="1" ht="13.5">
      <c r="B257" s="232"/>
      <c r="C257" s="233"/>
      <c r="D257" s="219" t="s">
        <v>177</v>
      </c>
      <c r="E257" s="253" t="s">
        <v>21</v>
      </c>
      <c r="F257" s="254" t="s">
        <v>209</v>
      </c>
      <c r="G257" s="233"/>
      <c r="H257" s="255">
        <v>15.868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177</v>
      </c>
      <c r="AU257" s="242" t="s">
        <v>81</v>
      </c>
      <c r="AV257" s="13" t="s">
        <v>161</v>
      </c>
      <c r="AW257" s="13" t="s">
        <v>35</v>
      </c>
      <c r="AX257" s="13" t="s">
        <v>79</v>
      </c>
      <c r="AY257" s="242" t="s">
        <v>154</v>
      </c>
    </row>
    <row r="258" spans="2:65" s="10" customFormat="1" ht="29.85" customHeight="1">
      <c r="B258" s="176"/>
      <c r="C258" s="177"/>
      <c r="D258" s="190" t="s">
        <v>70</v>
      </c>
      <c r="E258" s="191" t="s">
        <v>526</v>
      </c>
      <c r="F258" s="191" t="s">
        <v>527</v>
      </c>
      <c r="G258" s="177"/>
      <c r="H258" s="177"/>
      <c r="I258" s="180"/>
      <c r="J258" s="192">
        <f>BK258</f>
        <v>0</v>
      </c>
      <c r="K258" s="177"/>
      <c r="L258" s="182"/>
      <c r="M258" s="183"/>
      <c r="N258" s="184"/>
      <c r="O258" s="184"/>
      <c r="P258" s="185">
        <f>SUM(P259:P270)</f>
        <v>0</v>
      </c>
      <c r="Q258" s="184"/>
      <c r="R258" s="185">
        <f>SUM(R259:R270)</f>
        <v>0</v>
      </c>
      <c r="S258" s="184"/>
      <c r="T258" s="186">
        <f>SUM(T259:T270)</f>
        <v>0</v>
      </c>
      <c r="AR258" s="187" t="s">
        <v>79</v>
      </c>
      <c r="AT258" s="188" t="s">
        <v>70</v>
      </c>
      <c r="AU258" s="188" t="s">
        <v>79</v>
      </c>
      <c r="AY258" s="187" t="s">
        <v>154</v>
      </c>
      <c r="BK258" s="189">
        <f>SUM(BK259:BK270)</f>
        <v>0</v>
      </c>
    </row>
    <row r="259" spans="2:65" s="1" customFormat="1" ht="22.5" customHeight="1">
      <c r="B259" s="40"/>
      <c r="C259" s="193" t="s">
        <v>528</v>
      </c>
      <c r="D259" s="193" t="s">
        <v>156</v>
      </c>
      <c r="E259" s="194" t="s">
        <v>529</v>
      </c>
      <c r="F259" s="195" t="s">
        <v>530</v>
      </c>
      <c r="G259" s="196" t="s">
        <v>280</v>
      </c>
      <c r="H259" s="197">
        <v>47.112000000000002</v>
      </c>
      <c r="I259" s="198"/>
      <c r="J259" s="199">
        <f>ROUND(I259*H259,2)</f>
        <v>0</v>
      </c>
      <c r="K259" s="195" t="s">
        <v>160</v>
      </c>
      <c r="L259" s="60"/>
      <c r="M259" s="200" t="s">
        <v>21</v>
      </c>
      <c r="N259" s="201" t="s">
        <v>42</v>
      </c>
      <c r="O259" s="41"/>
      <c r="P259" s="202">
        <f>O259*H259</f>
        <v>0</v>
      </c>
      <c r="Q259" s="202">
        <v>0</v>
      </c>
      <c r="R259" s="202">
        <f>Q259*H259</f>
        <v>0</v>
      </c>
      <c r="S259" s="202">
        <v>0</v>
      </c>
      <c r="T259" s="203">
        <f>S259*H259</f>
        <v>0</v>
      </c>
      <c r="AR259" s="23" t="s">
        <v>161</v>
      </c>
      <c r="AT259" s="23" t="s">
        <v>156</v>
      </c>
      <c r="AU259" s="23" t="s">
        <v>81</v>
      </c>
      <c r="AY259" s="23" t="s">
        <v>154</v>
      </c>
      <c r="BE259" s="204">
        <f>IF(N259="základní",J259,0)</f>
        <v>0</v>
      </c>
      <c r="BF259" s="204">
        <f>IF(N259="snížená",J259,0)</f>
        <v>0</v>
      </c>
      <c r="BG259" s="204">
        <f>IF(N259="zákl. přenesená",J259,0)</f>
        <v>0</v>
      </c>
      <c r="BH259" s="204">
        <f>IF(N259="sníž. přenesená",J259,0)</f>
        <v>0</v>
      </c>
      <c r="BI259" s="204">
        <f>IF(N259="nulová",J259,0)</f>
        <v>0</v>
      </c>
      <c r="BJ259" s="23" t="s">
        <v>79</v>
      </c>
      <c r="BK259" s="204">
        <f>ROUND(I259*H259,2)</f>
        <v>0</v>
      </c>
      <c r="BL259" s="23" t="s">
        <v>161</v>
      </c>
      <c r="BM259" s="23" t="s">
        <v>531</v>
      </c>
    </row>
    <row r="260" spans="2:65" s="11" customFormat="1" ht="13.5">
      <c r="B260" s="205"/>
      <c r="C260" s="206"/>
      <c r="D260" s="207" t="s">
        <v>177</v>
      </c>
      <c r="E260" s="208" t="s">
        <v>117</v>
      </c>
      <c r="F260" s="209" t="s">
        <v>532</v>
      </c>
      <c r="G260" s="206"/>
      <c r="H260" s="210">
        <v>47.112000000000002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177</v>
      </c>
      <c r="AU260" s="216" t="s">
        <v>81</v>
      </c>
      <c r="AV260" s="11" t="s">
        <v>81</v>
      </c>
      <c r="AW260" s="11" t="s">
        <v>35</v>
      </c>
      <c r="AX260" s="11" t="s">
        <v>79</v>
      </c>
      <c r="AY260" s="216" t="s">
        <v>154</v>
      </c>
    </row>
    <row r="261" spans="2:65" s="1" customFormat="1" ht="22.5" customHeight="1">
      <c r="B261" s="40"/>
      <c r="C261" s="193" t="s">
        <v>533</v>
      </c>
      <c r="D261" s="193" t="s">
        <v>156</v>
      </c>
      <c r="E261" s="194" t="s">
        <v>534</v>
      </c>
      <c r="F261" s="195" t="s">
        <v>535</v>
      </c>
      <c r="G261" s="196" t="s">
        <v>280</v>
      </c>
      <c r="H261" s="197">
        <v>659.56799999999998</v>
      </c>
      <c r="I261" s="198"/>
      <c r="J261" s="199">
        <f>ROUND(I261*H261,2)</f>
        <v>0</v>
      </c>
      <c r="K261" s="195" t="s">
        <v>160</v>
      </c>
      <c r="L261" s="60"/>
      <c r="M261" s="200" t="s">
        <v>21</v>
      </c>
      <c r="N261" s="201" t="s">
        <v>42</v>
      </c>
      <c r="O261" s="41"/>
      <c r="P261" s="202">
        <f>O261*H261</f>
        <v>0</v>
      </c>
      <c r="Q261" s="202">
        <v>0</v>
      </c>
      <c r="R261" s="202">
        <f>Q261*H261</f>
        <v>0</v>
      </c>
      <c r="S261" s="202">
        <v>0</v>
      </c>
      <c r="T261" s="203">
        <f>S261*H261</f>
        <v>0</v>
      </c>
      <c r="AR261" s="23" t="s">
        <v>161</v>
      </c>
      <c r="AT261" s="23" t="s">
        <v>156</v>
      </c>
      <c r="AU261" s="23" t="s">
        <v>81</v>
      </c>
      <c r="AY261" s="23" t="s">
        <v>154</v>
      </c>
      <c r="BE261" s="204">
        <f>IF(N261="základní",J261,0)</f>
        <v>0</v>
      </c>
      <c r="BF261" s="204">
        <f>IF(N261="snížená",J261,0)</f>
        <v>0</v>
      </c>
      <c r="BG261" s="204">
        <f>IF(N261="zákl. přenesená",J261,0)</f>
        <v>0</v>
      </c>
      <c r="BH261" s="204">
        <f>IF(N261="sníž. přenesená",J261,0)</f>
        <v>0</v>
      </c>
      <c r="BI261" s="204">
        <f>IF(N261="nulová",J261,0)</f>
        <v>0</v>
      </c>
      <c r="BJ261" s="23" t="s">
        <v>79</v>
      </c>
      <c r="BK261" s="204">
        <f>ROUND(I261*H261,2)</f>
        <v>0</v>
      </c>
      <c r="BL261" s="23" t="s">
        <v>161</v>
      </c>
      <c r="BM261" s="23" t="s">
        <v>536</v>
      </c>
    </row>
    <row r="262" spans="2:65" s="11" customFormat="1" ht="13.5">
      <c r="B262" s="205"/>
      <c r="C262" s="206"/>
      <c r="D262" s="207" t="s">
        <v>177</v>
      </c>
      <c r="E262" s="208" t="s">
        <v>21</v>
      </c>
      <c r="F262" s="209" t="s">
        <v>537</v>
      </c>
      <c r="G262" s="206"/>
      <c r="H262" s="210">
        <v>659.56799999999998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177</v>
      </c>
      <c r="AU262" s="216" t="s">
        <v>81</v>
      </c>
      <c r="AV262" s="11" t="s">
        <v>81</v>
      </c>
      <c r="AW262" s="11" t="s">
        <v>35</v>
      </c>
      <c r="AX262" s="11" t="s">
        <v>79</v>
      </c>
      <c r="AY262" s="216" t="s">
        <v>154</v>
      </c>
    </row>
    <row r="263" spans="2:65" s="1" customFormat="1" ht="22.5" customHeight="1">
      <c r="B263" s="40"/>
      <c r="C263" s="193" t="s">
        <v>538</v>
      </c>
      <c r="D263" s="193" t="s">
        <v>156</v>
      </c>
      <c r="E263" s="194" t="s">
        <v>539</v>
      </c>
      <c r="F263" s="195" t="s">
        <v>540</v>
      </c>
      <c r="G263" s="196" t="s">
        <v>280</v>
      </c>
      <c r="H263" s="197">
        <v>8.0210000000000008</v>
      </c>
      <c r="I263" s="198"/>
      <c r="J263" s="199">
        <f>ROUND(I263*H263,2)</f>
        <v>0</v>
      </c>
      <c r="K263" s="195" t="s">
        <v>160</v>
      </c>
      <c r="L263" s="60"/>
      <c r="M263" s="200" t="s">
        <v>21</v>
      </c>
      <c r="N263" s="201" t="s">
        <v>42</v>
      </c>
      <c r="O263" s="41"/>
      <c r="P263" s="202">
        <f>O263*H263</f>
        <v>0</v>
      </c>
      <c r="Q263" s="202">
        <v>0</v>
      </c>
      <c r="R263" s="202">
        <f>Q263*H263</f>
        <v>0</v>
      </c>
      <c r="S263" s="202">
        <v>0</v>
      </c>
      <c r="T263" s="203">
        <f>S263*H263</f>
        <v>0</v>
      </c>
      <c r="AR263" s="23" t="s">
        <v>161</v>
      </c>
      <c r="AT263" s="23" t="s">
        <v>156</v>
      </c>
      <c r="AU263" s="23" t="s">
        <v>81</v>
      </c>
      <c r="AY263" s="23" t="s">
        <v>154</v>
      </c>
      <c r="BE263" s="204">
        <f>IF(N263="základní",J263,0)</f>
        <v>0</v>
      </c>
      <c r="BF263" s="204">
        <f>IF(N263="snížená",J263,0)</f>
        <v>0</v>
      </c>
      <c r="BG263" s="204">
        <f>IF(N263="zákl. přenesená",J263,0)</f>
        <v>0</v>
      </c>
      <c r="BH263" s="204">
        <f>IF(N263="sníž. přenesená",J263,0)</f>
        <v>0</v>
      </c>
      <c r="BI263" s="204">
        <f>IF(N263="nulová",J263,0)</f>
        <v>0</v>
      </c>
      <c r="BJ263" s="23" t="s">
        <v>79</v>
      </c>
      <c r="BK263" s="204">
        <f>ROUND(I263*H263,2)</f>
        <v>0</v>
      </c>
      <c r="BL263" s="23" t="s">
        <v>161</v>
      </c>
      <c r="BM263" s="23" t="s">
        <v>541</v>
      </c>
    </row>
    <row r="264" spans="2:65" s="1" customFormat="1" ht="22.5" customHeight="1">
      <c r="B264" s="40"/>
      <c r="C264" s="193" t="s">
        <v>542</v>
      </c>
      <c r="D264" s="193" t="s">
        <v>156</v>
      </c>
      <c r="E264" s="194" t="s">
        <v>543</v>
      </c>
      <c r="F264" s="195" t="s">
        <v>544</v>
      </c>
      <c r="G264" s="196" t="s">
        <v>280</v>
      </c>
      <c r="H264" s="197">
        <v>112.294</v>
      </c>
      <c r="I264" s="198"/>
      <c r="J264" s="199">
        <f>ROUND(I264*H264,2)</f>
        <v>0</v>
      </c>
      <c r="K264" s="195" t="s">
        <v>160</v>
      </c>
      <c r="L264" s="60"/>
      <c r="M264" s="200" t="s">
        <v>21</v>
      </c>
      <c r="N264" s="201" t="s">
        <v>42</v>
      </c>
      <c r="O264" s="41"/>
      <c r="P264" s="202">
        <f>O264*H264</f>
        <v>0</v>
      </c>
      <c r="Q264" s="202">
        <v>0</v>
      </c>
      <c r="R264" s="202">
        <f>Q264*H264</f>
        <v>0</v>
      </c>
      <c r="S264" s="202">
        <v>0</v>
      </c>
      <c r="T264" s="203">
        <f>S264*H264</f>
        <v>0</v>
      </c>
      <c r="AR264" s="23" t="s">
        <v>161</v>
      </c>
      <c r="AT264" s="23" t="s">
        <v>156</v>
      </c>
      <c r="AU264" s="23" t="s">
        <v>81</v>
      </c>
      <c r="AY264" s="23" t="s">
        <v>154</v>
      </c>
      <c r="BE264" s="204">
        <f>IF(N264="základní",J264,0)</f>
        <v>0</v>
      </c>
      <c r="BF264" s="204">
        <f>IF(N264="snížená",J264,0)</f>
        <v>0</v>
      </c>
      <c r="BG264" s="204">
        <f>IF(N264="zákl. přenesená",J264,0)</f>
        <v>0</v>
      </c>
      <c r="BH264" s="204">
        <f>IF(N264="sníž. přenesená",J264,0)</f>
        <v>0</v>
      </c>
      <c r="BI264" s="204">
        <f>IF(N264="nulová",J264,0)</f>
        <v>0</v>
      </c>
      <c r="BJ264" s="23" t="s">
        <v>79</v>
      </c>
      <c r="BK264" s="204">
        <f>ROUND(I264*H264,2)</f>
        <v>0</v>
      </c>
      <c r="BL264" s="23" t="s">
        <v>161</v>
      </c>
      <c r="BM264" s="23" t="s">
        <v>545</v>
      </c>
    </row>
    <row r="265" spans="2:65" s="11" customFormat="1" ht="13.5">
      <c r="B265" s="205"/>
      <c r="C265" s="206"/>
      <c r="D265" s="207" t="s">
        <v>177</v>
      </c>
      <c r="E265" s="208" t="s">
        <v>21</v>
      </c>
      <c r="F265" s="209" t="s">
        <v>546</v>
      </c>
      <c r="G265" s="206"/>
      <c r="H265" s="210">
        <v>112.294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177</v>
      </c>
      <c r="AU265" s="216" t="s">
        <v>81</v>
      </c>
      <c r="AV265" s="11" t="s">
        <v>81</v>
      </c>
      <c r="AW265" s="11" t="s">
        <v>35</v>
      </c>
      <c r="AX265" s="11" t="s">
        <v>79</v>
      </c>
      <c r="AY265" s="216" t="s">
        <v>154</v>
      </c>
    </row>
    <row r="266" spans="2:65" s="1" customFormat="1" ht="22.5" customHeight="1">
      <c r="B266" s="40"/>
      <c r="C266" s="193" t="s">
        <v>547</v>
      </c>
      <c r="D266" s="193" t="s">
        <v>156</v>
      </c>
      <c r="E266" s="194" t="s">
        <v>548</v>
      </c>
      <c r="F266" s="195" t="s">
        <v>549</v>
      </c>
      <c r="G266" s="196" t="s">
        <v>280</v>
      </c>
      <c r="H266" s="197">
        <v>55.133000000000003</v>
      </c>
      <c r="I266" s="198"/>
      <c r="J266" s="199">
        <f>ROUND(I266*H266,2)</f>
        <v>0</v>
      </c>
      <c r="K266" s="195" t="s">
        <v>160</v>
      </c>
      <c r="L266" s="60"/>
      <c r="M266" s="200" t="s">
        <v>21</v>
      </c>
      <c r="N266" s="201" t="s">
        <v>42</v>
      </c>
      <c r="O266" s="41"/>
      <c r="P266" s="202">
        <f>O266*H266</f>
        <v>0</v>
      </c>
      <c r="Q266" s="202">
        <v>0</v>
      </c>
      <c r="R266" s="202">
        <f>Q266*H266</f>
        <v>0</v>
      </c>
      <c r="S266" s="202">
        <v>0</v>
      </c>
      <c r="T266" s="203">
        <f>S266*H266</f>
        <v>0</v>
      </c>
      <c r="AR266" s="23" t="s">
        <v>161</v>
      </c>
      <c r="AT266" s="23" t="s">
        <v>156</v>
      </c>
      <c r="AU266" s="23" t="s">
        <v>81</v>
      </c>
      <c r="AY266" s="23" t="s">
        <v>154</v>
      </c>
      <c r="BE266" s="204">
        <f>IF(N266="základní",J266,0)</f>
        <v>0</v>
      </c>
      <c r="BF266" s="204">
        <f>IF(N266="snížená",J266,0)</f>
        <v>0</v>
      </c>
      <c r="BG266" s="204">
        <f>IF(N266="zákl. přenesená",J266,0)</f>
        <v>0</v>
      </c>
      <c r="BH266" s="204">
        <f>IF(N266="sníž. přenesená",J266,0)</f>
        <v>0</v>
      </c>
      <c r="BI266" s="204">
        <f>IF(N266="nulová",J266,0)</f>
        <v>0</v>
      </c>
      <c r="BJ266" s="23" t="s">
        <v>79</v>
      </c>
      <c r="BK266" s="204">
        <f>ROUND(I266*H266,2)</f>
        <v>0</v>
      </c>
      <c r="BL266" s="23" t="s">
        <v>161</v>
      </c>
      <c r="BM266" s="23" t="s">
        <v>550</v>
      </c>
    </row>
    <row r="267" spans="2:65" s="1" customFormat="1" ht="22.5" customHeight="1">
      <c r="B267" s="40"/>
      <c r="C267" s="193" t="s">
        <v>551</v>
      </c>
      <c r="D267" s="193" t="s">
        <v>156</v>
      </c>
      <c r="E267" s="194" t="s">
        <v>552</v>
      </c>
      <c r="F267" s="195" t="s">
        <v>553</v>
      </c>
      <c r="G267" s="196" t="s">
        <v>280</v>
      </c>
      <c r="H267" s="197">
        <v>8.0210000000000008</v>
      </c>
      <c r="I267" s="198"/>
      <c r="J267" s="199">
        <f>ROUND(I267*H267,2)</f>
        <v>0</v>
      </c>
      <c r="K267" s="195" t="s">
        <v>160</v>
      </c>
      <c r="L267" s="60"/>
      <c r="M267" s="200" t="s">
        <v>21</v>
      </c>
      <c r="N267" s="201" t="s">
        <v>42</v>
      </c>
      <c r="O267" s="41"/>
      <c r="P267" s="202">
        <f>O267*H267</f>
        <v>0</v>
      </c>
      <c r="Q267" s="202">
        <v>0</v>
      </c>
      <c r="R267" s="202">
        <f>Q267*H267</f>
        <v>0</v>
      </c>
      <c r="S267" s="202">
        <v>0</v>
      </c>
      <c r="T267" s="203">
        <f>S267*H267</f>
        <v>0</v>
      </c>
      <c r="AR267" s="23" t="s">
        <v>161</v>
      </c>
      <c r="AT267" s="23" t="s">
        <v>156</v>
      </c>
      <c r="AU267" s="23" t="s">
        <v>81</v>
      </c>
      <c r="AY267" s="23" t="s">
        <v>154</v>
      </c>
      <c r="BE267" s="204">
        <f>IF(N267="základní",J267,0)</f>
        <v>0</v>
      </c>
      <c r="BF267" s="204">
        <f>IF(N267="snížená",J267,0)</f>
        <v>0</v>
      </c>
      <c r="BG267" s="204">
        <f>IF(N267="zákl. přenesená",J267,0)</f>
        <v>0</v>
      </c>
      <c r="BH267" s="204">
        <f>IF(N267="sníž. přenesená",J267,0)</f>
        <v>0</v>
      </c>
      <c r="BI267" s="204">
        <f>IF(N267="nulová",J267,0)</f>
        <v>0</v>
      </c>
      <c r="BJ267" s="23" t="s">
        <v>79</v>
      </c>
      <c r="BK267" s="204">
        <f>ROUND(I267*H267,2)</f>
        <v>0</v>
      </c>
      <c r="BL267" s="23" t="s">
        <v>161</v>
      </c>
      <c r="BM267" s="23" t="s">
        <v>554</v>
      </c>
    </row>
    <row r="268" spans="2:65" s="1" customFormat="1" ht="22.5" customHeight="1">
      <c r="B268" s="40"/>
      <c r="C268" s="193" t="s">
        <v>555</v>
      </c>
      <c r="D268" s="193" t="s">
        <v>156</v>
      </c>
      <c r="E268" s="194" t="s">
        <v>556</v>
      </c>
      <c r="F268" s="195" t="s">
        <v>557</v>
      </c>
      <c r="G268" s="196" t="s">
        <v>280</v>
      </c>
      <c r="H268" s="197">
        <v>19.204000000000001</v>
      </c>
      <c r="I268" s="198"/>
      <c r="J268" s="199">
        <f>ROUND(I268*H268,2)</f>
        <v>0</v>
      </c>
      <c r="K268" s="195" t="s">
        <v>160</v>
      </c>
      <c r="L268" s="60"/>
      <c r="M268" s="200" t="s">
        <v>21</v>
      </c>
      <c r="N268" s="201" t="s">
        <v>42</v>
      </c>
      <c r="O268" s="41"/>
      <c r="P268" s="202">
        <f>O268*H268</f>
        <v>0</v>
      </c>
      <c r="Q268" s="202">
        <v>0</v>
      </c>
      <c r="R268" s="202">
        <f>Q268*H268</f>
        <v>0</v>
      </c>
      <c r="S268" s="202">
        <v>0</v>
      </c>
      <c r="T268" s="203">
        <f>S268*H268</f>
        <v>0</v>
      </c>
      <c r="AR268" s="23" t="s">
        <v>161</v>
      </c>
      <c r="AT268" s="23" t="s">
        <v>156</v>
      </c>
      <c r="AU268" s="23" t="s">
        <v>81</v>
      </c>
      <c r="AY268" s="23" t="s">
        <v>154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3" t="s">
        <v>79</v>
      </c>
      <c r="BK268" s="204">
        <f>ROUND(I268*H268,2)</f>
        <v>0</v>
      </c>
      <c r="BL268" s="23" t="s">
        <v>161</v>
      </c>
      <c r="BM268" s="23" t="s">
        <v>558</v>
      </c>
    </row>
    <row r="269" spans="2:65" s="11" customFormat="1" ht="13.5">
      <c r="B269" s="205"/>
      <c r="C269" s="206"/>
      <c r="D269" s="207" t="s">
        <v>177</v>
      </c>
      <c r="E269" s="208" t="s">
        <v>21</v>
      </c>
      <c r="F269" s="209" t="s">
        <v>559</v>
      </c>
      <c r="G269" s="206"/>
      <c r="H269" s="210">
        <v>19.204000000000001</v>
      </c>
      <c r="I269" s="211"/>
      <c r="J269" s="206"/>
      <c r="K269" s="206"/>
      <c r="L269" s="212"/>
      <c r="M269" s="213"/>
      <c r="N269" s="214"/>
      <c r="O269" s="214"/>
      <c r="P269" s="214"/>
      <c r="Q269" s="214"/>
      <c r="R269" s="214"/>
      <c r="S269" s="214"/>
      <c r="T269" s="215"/>
      <c r="AT269" s="216" t="s">
        <v>177</v>
      </c>
      <c r="AU269" s="216" t="s">
        <v>81</v>
      </c>
      <c r="AV269" s="11" t="s">
        <v>81</v>
      </c>
      <c r="AW269" s="11" t="s">
        <v>35</v>
      </c>
      <c r="AX269" s="11" t="s">
        <v>79</v>
      </c>
      <c r="AY269" s="216" t="s">
        <v>154</v>
      </c>
    </row>
    <row r="270" spans="2:65" s="1" customFormat="1" ht="22.5" customHeight="1">
      <c r="B270" s="40"/>
      <c r="C270" s="193" t="s">
        <v>560</v>
      </c>
      <c r="D270" s="193" t="s">
        <v>156</v>
      </c>
      <c r="E270" s="194" t="s">
        <v>561</v>
      </c>
      <c r="F270" s="195" t="s">
        <v>562</v>
      </c>
      <c r="G270" s="196" t="s">
        <v>280</v>
      </c>
      <c r="H270" s="197">
        <v>27.908000000000001</v>
      </c>
      <c r="I270" s="198"/>
      <c r="J270" s="199">
        <f>ROUND(I270*H270,2)</f>
        <v>0</v>
      </c>
      <c r="K270" s="195" t="s">
        <v>160</v>
      </c>
      <c r="L270" s="60"/>
      <c r="M270" s="200" t="s">
        <v>21</v>
      </c>
      <c r="N270" s="201" t="s">
        <v>42</v>
      </c>
      <c r="O270" s="41"/>
      <c r="P270" s="202">
        <f>O270*H270</f>
        <v>0</v>
      </c>
      <c r="Q270" s="202">
        <v>0</v>
      </c>
      <c r="R270" s="202">
        <f>Q270*H270</f>
        <v>0</v>
      </c>
      <c r="S270" s="202">
        <v>0</v>
      </c>
      <c r="T270" s="203">
        <f>S270*H270</f>
        <v>0</v>
      </c>
      <c r="AR270" s="23" t="s">
        <v>161</v>
      </c>
      <c r="AT270" s="23" t="s">
        <v>156</v>
      </c>
      <c r="AU270" s="23" t="s">
        <v>81</v>
      </c>
      <c r="AY270" s="23" t="s">
        <v>154</v>
      </c>
      <c r="BE270" s="204">
        <f>IF(N270="základní",J270,0)</f>
        <v>0</v>
      </c>
      <c r="BF270" s="204">
        <f>IF(N270="snížená",J270,0)</f>
        <v>0</v>
      </c>
      <c r="BG270" s="204">
        <f>IF(N270="zákl. přenesená",J270,0)</f>
        <v>0</v>
      </c>
      <c r="BH270" s="204">
        <f>IF(N270="sníž. přenesená",J270,0)</f>
        <v>0</v>
      </c>
      <c r="BI270" s="204">
        <f>IF(N270="nulová",J270,0)</f>
        <v>0</v>
      </c>
      <c r="BJ270" s="23" t="s">
        <v>79</v>
      </c>
      <c r="BK270" s="204">
        <f>ROUND(I270*H270,2)</f>
        <v>0</v>
      </c>
      <c r="BL270" s="23" t="s">
        <v>161</v>
      </c>
      <c r="BM270" s="23" t="s">
        <v>563</v>
      </c>
    </row>
    <row r="271" spans="2:65" s="10" customFormat="1" ht="29.85" customHeight="1">
      <c r="B271" s="176"/>
      <c r="C271" s="177"/>
      <c r="D271" s="190" t="s">
        <v>70</v>
      </c>
      <c r="E271" s="191" t="s">
        <v>564</v>
      </c>
      <c r="F271" s="191" t="s">
        <v>565</v>
      </c>
      <c r="G271" s="177"/>
      <c r="H271" s="177"/>
      <c r="I271" s="180"/>
      <c r="J271" s="192">
        <f>BK271</f>
        <v>0</v>
      </c>
      <c r="K271" s="177"/>
      <c r="L271" s="182"/>
      <c r="M271" s="183"/>
      <c r="N271" s="184"/>
      <c r="O271" s="184"/>
      <c r="P271" s="185">
        <f>P272</f>
        <v>0</v>
      </c>
      <c r="Q271" s="184"/>
      <c r="R271" s="185">
        <f>R272</f>
        <v>0</v>
      </c>
      <c r="S271" s="184"/>
      <c r="T271" s="186">
        <f>T272</f>
        <v>0</v>
      </c>
      <c r="AR271" s="187" t="s">
        <v>79</v>
      </c>
      <c r="AT271" s="188" t="s">
        <v>70</v>
      </c>
      <c r="AU271" s="188" t="s">
        <v>79</v>
      </c>
      <c r="AY271" s="187" t="s">
        <v>154</v>
      </c>
      <c r="BK271" s="189">
        <f>BK272</f>
        <v>0</v>
      </c>
    </row>
    <row r="272" spans="2:65" s="1" customFormat="1" ht="22.5" customHeight="1">
      <c r="B272" s="40"/>
      <c r="C272" s="193" t="s">
        <v>566</v>
      </c>
      <c r="D272" s="193" t="s">
        <v>156</v>
      </c>
      <c r="E272" s="194" t="s">
        <v>567</v>
      </c>
      <c r="F272" s="195" t="s">
        <v>568</v>
      </c>
      <c r="G272" s="196" t="s">
        <v>280</v>
      </c>
      <c r="H272" s="197">
        <v>342.00400000000002</v>
      </c>
      <c r="I272" s="198"/>
      <c r="J272" s="199">
        <f>ROUND(I272*H272,2)</f>
        <v>0</v>
      </c>
      <c r="K272" s="195" t="s">
        <v>160</v>
      </c>
      <c r="L272" s="60"/>
      <c r="M272" s="200" t="s">
        <v>21</v>
      </c>
      <c r="N272" s="201" t="s">
        <v>42</v>
      </c>
      <c r="O272" s="41"/>
      <c r="P272" s="202">
        <f>O272*H272</f>
        <v>0</v>
      </c>
      <c r="Q272" s="202">
        <v>0</v>
      </c>
      <c r="R272" s="202">
        <f>Q272*H272</f>
        <v>0</v>
      </c>
      <c r="S272" s="202">
        <v>0</v>
      </c>
      <c r="T272" s="203">
        <f>S272*H272</f>
        <v>0</v>
      </c>
      <c r="AR272" s="23" t="s">
        <v>161</v>
      </c>
      <c r="AT272" s="23" t="s">
        <v>156</v>
      </c>
      <c r="AU272" s="23" t="s">
        <v>81</v>
      </c>
      <c r="AY272" s="23" t="s">
        <v>154</v>
      </c>
      <c r="BE272" s="204">
        <f>IF(N272="základní",J272,0)</f>
        <v>0</v>
      </c>
      <c r="BF272" s="204">
        <f>IF(N272="snížená",J272,0)</f>
        <v>0</v>
      </c>
      <c r="BG272" s="204">
        <f>IF(N272="zákl. přenesená",J272,0)</f>
        <v>0</v>
      </c>
      <c r="BH272" s="204">
        <f>IF(N272="sníž. přenesená",J272,0)</f>
        <v>0</v>
      </c>
      <c r="BI272" s="204">
        <f>IF(N272="nulová",J272,0)</f>
        <v>0</v>
      </c>
      <c r="BJ272" s="23" t="s">
        <v>79</v>
      </c>
      <c r="BK272" s="204">
        <f>ROUND(I272*H272,2)</f>
        <v>0</v>
      </c>
      <c r="BL272" s="23" t="s">
        <v>161</v>
      </c>
      <c r="BM272" s="23" t="s">
        <v>569</v>
      </c>
    </row>
    <row r="273" spans="2:65" s="10" customFormat="1" ht="37.35" customHeight="1">
      <c r="B273" s="176"/>
      <c r="C273" s="177"/>
      <c r="D273" s="178" t="s">
        <v>70</v>
      </c>
      <c r="E273" s="179" t="s">
        <v>570</v>
      </c>
      <c r="F273" s="179" t="s">
        <v>571</v>
      </c>
      <c r="G273" s="177"/>
      <c r="H273" s="177"/>
      <c r="I273" s="180"/>
      <c r="J273" s="181">
        <f>BK273</f>
        <v>0</v>
      </c>
      <c r="K273" s="177"/>
      <c r="L273" s="182"/>
      <c r="M273" s="183"/>
      <c r="N273" s="184"/>
      <c r="O273" s="184"/>
      <c r="P273" s="185">
        <f>P274+P276+P280</f>
        <v>0</v>
      </c>
      <c r="Q273" s="184"/>
      <c r="R273" s="185">
        <f>R274+R276+R280</f>
        <v>0</v>
      </c>
      <c r="S273" s="184"/>
      <c r="T273" s="186">
        <f>T274+T276+T280</f>
        <v>0</v>
      </c>
      <c r="AR273" s="187" t="s">
        <v>173</v>
      </c>
      <c r="AT273" s="188" t="s">
        <v>70</v>
      </c>
      <c r="AU273" s="188" t="s">
        <v>71</v>
      </c>
      <c r="AY273" s="187" t="s">
        <v>154</v>
      </c>
      <c r="BK273" s="189">
        <f>BK274+BK276+BK280</f>
        <v>0</v>
      </c>
    </row>
    <row r="274" spans="2:65" s="10" customFormat="1" ht="19.899999999999999" customHeight="1">
      <c r="B274" s="176"/>
      <c r="C274" s="177"/>
      <c r="D274" s="190" t="s">
        <v>70</v>
      </c>
      <c r="E274" s="191" t="s">
        <v>572</v>
      </c>
      <c r="F274" s="191" t="s">
        <v>573</v>
      </c>
      <c r="G274" s="177"/>
      <c r="H274" s="177"/>
      <c r="I274" s="180"/>
      <c r="J274" s="192">
        <f>BK274</f>
        <v>0</v>
      </c>
      <c r="K274" s="177"/>
      <c r="L274" s="182"/>
      <c r="M274" s="183"/>
      <c r="N274" s="184"/>
      <c r="O274" s="184"/>
      <c r="P274" s="185">
        <f>P275</f>
        <v>0</v>
      </c>
      <c r="Q274" s="184"/>
      <c r="R274" s="185">
        <f>R275</f>
        <v>0</v>
      </c>
      <c r="S274" s="184"/>
      <c r="T274" s="186">
        <f>T275</f>
        <v>0</v>
      </c>
      <c r="AR274" s="187" t="s">
        <v>173</v>
      </c>
      <c r="AT274" s="188" t="s">
        <v>70</v>
      </c>
      <c r="AU274" s="188" t="s">
        <v>79</v>
      </c>
      <c r="AY274" s="187" t="s">
        <v>154</v>
      </c>
      <c r="BK274" s="189">
        <f>BK275</f>
        <v>0</v>
      </c>
    </row>
    <row r="275" spans="2:65" s="1" customFormat="1" ht="22.5" customHeight="1">
      <c r="B275" s="40"/>
      <c r="C275" s="193" t="s">
        <v>574</v>
      </c>
      <c r="D275" s="193" t="s">
        <v>156</v>
      </c>
      <c r="E275" s="194" t="s">
        <v>575</v>
      </c>
      <c r="F275" s="195" t="s">
        <v>576</v>
      </c>
      <c r="G275" s="196" t="s">
        <v>577</v>
      </c>
      <c r="H275" s="197">
        <v>1</v>
      </c>
      <c r="I275" s="198"/>
      <c r="J275" s="199">
        <f>ROUND(I275*H275,2)</f>
        <v>0</v>
      </c>
      <c r="K275" s="195" t="s">
        <v>160</v>
      </c>
      <c r="L275" s="60"/>
      <c r="M275" s="200" t="s">
        <v>21</v>
      </c>
      <c r="N275" s="201" t="s">
        <v>42</v>
      </c>
      <c r="O275" s="41"/>
      <c r="P275" s="202">
        <f>O275*H275</f>
        <v>0</v>
      </c>
      <c r="Q275" s="202">
        <v>0</v>
      </c>
      <c r="R275" s="202">
        <f>Q275*H275</f>
        <v>0</v>
      </c>
      <c r="S275" s="202">
        <v>0</v>
      </c>
      <c r="T275" s="203">
        <f>S275*H275</f>
        <v>0</v>
      </c>
      <c r="AR275" s="23" t="s">
        <v>578</v>
      </c>
      <c r="AT275" s="23" t="s">
        <v>156</v>
      </c>
      <c r="AU275" s="23" t="s">
        <v>81</v>
      </c>
      <c r="AY275" s="23" t="s">
        <v>154</v>
      </c>
      <c r="BE275" s="204">
        <f>IF(N275="základní",J275,0)</f>
        <v>0</v>
      </c>
      <c r="BF275" s="204">
        <f>IF(N275="snížená",J275,0)</f>
        <v>0</v>
      </c>
      <c r="BG275" s="204">
        <f>IF(N275="zákl. přenesená",J275,0)</f>
        <v>0</v>
      </c>
      <c r="BH275" s="204">
        <f>IF(N275="sníž. přenesená",J275,0)</f>
        <v>0</v>
      </c>
      <c r="BI275" s="204">
        <f>IF(N275="nulová",J275,0)</f>
        <v>0</v>
      </c>
      <c r="BJ275" s="23" t="s">
        <v>79</v>
      </c>
      <c r="BK275" s="204">
        <f>ROUND(I275*H275,2)</f>
        <v>0</v>
      </c>
      <c r="BL275" s="23" t="s">
        <v>578</v>
      </c>
      <c r="BM275" s="23" t="s">
        <v>579</v>
      </c>
    </row>
    <row r="276" spans="2:65" s="10" customFormat="1" ht="29.85" customHeight="1">
      <c r="B276" s="176"/>
      <c r="C276" s="177"/>
      <c r="D276" s="190" t="s">
        <v>70</v>
      </c>
      <c r="E276" s="191" t="s">
        <v>580</v>
      </c>
      <c r="F276" s="191" t="s">
        <v>581</v>
      </c>
      <c r="G276" s="177"/>
      <c r="H276" s="177"/>
      <c r="I276" s="180"/>
      <c r="J276" s="192">
        <f>BK276</f>
        <v>0</v>
      </c>
      <c r="K276" s="177"/>
      <c r="L276" s="182"/>
      <c r="M276" s="183"/>
      <c r="N276" s="184"/>
      <c r="O276" s="184"/>
      <c r="P276" s="185">
        <f>SUM(P277:P279)</f>
        <v>0</v>
      </c>
      <c r="Q276" s="184"/>
      <c r="R276" s="185">
        <f>SUM(R277:R279)</f>
        <v>0</v>
      </c>
      <c r="S276" s="184"/>
      <c r="T276" s="186">
        <f>SUM(T277:T279)</f>
        <v>0</v>
      </c>
      <c r="AR276" s="187" t="s">
        <v>173</v>
      </c>
      <c r="AT276" s="188" t="s">
        <v>70</v>
      </c>
      <c r="AU276" s="188" t="s">
        <v>79</v>
      </c>
      <c r="AY276" s="187" t="s">
        <v>154</v>
      </c>
      <c r="BK276" s="189">
        <f>SUM(BK277:BK279)</f>
        <v>0</v>
      </c>
    </row>
    <row r="277" spans="2:65" s="1" customFormat="1" ht="22.5" customHeight="1">
      <c r="B277" s="40"/>
      <c r="C277" s="193" t="s">
        <v>582</v>
      </c>
      <c r="D277" s="193" t="s">
        <v>156</v>
      </c>
      <c r="E277" s="194" t="s">
        <v>583</v>
      </c>
      <c r="F277" s="195" t="s">
        <v>584</v>
      </c>
      <c r="G277" s="196" t="s">
        <v>577</v>
      </c>
      <c r="H277" s="197">
        <v>1</v>
      </c>
      <c r="I277" s="198"/>
      <c r="J277" s="199">
        <f>ROUND(I277*H277,2)</f>
        <v>0</v>
      </c>
      <c r="K277" s="195" t="s">
        <v>302</v>
      </c>
      <c r="L277" s="60"/>
      <c r="M277" s="200" t="s">
        <v>21</v>
      </c>
      <c r="N277" s="201" t="s">
        <v>42</v>
      </c>
      <c r="O277" s="41"/>
      <c r="P277" s="202">
        <f>O277*H277</f>
        <v>0</v>
      </c>
      <c r="Q277" s="202">
        <v>0</v>
      </c>
      <c r="R277" s="202">
        <f>Q277*H277</f>
        <v>0</v>
      </c>
      <c r="S277" s="202">
        <v>0</v>
      </c>
      <c r="T277" s="203">
        <f>S277*H277</f>
        <v>0</v>
      </c>
      <c r="AR277" s="23" t="s">
        <v>578</v>
      </c>
      <c r="AT277" s="23" t="s">
        <v>156</v>
      </c>
      <c r="AU277" s="23" t="s">
        <v>81</v>
      </c>
      <c r="AY277" s="23" t="s">
        <v>154</v>
      </c>
      <c r="BE277" s="204">
        <f>IF(N277="základní",J277,0)</f>
        <v>0</v>
      </c>
      <c r="BF277" s="204">
        <f>IF(N277="snížená",J277,0)</f>
        <v>0</v>
      </c>
      <c r="BG277" s="204">
        <f>IF(N277="zákl. přenesená",J277,0)</f>
        <v>0</v>
      </c>
      <c r="BH277" s="204">
        <f>IF(N277="sníž. přenesená",J277,0)</f>
        <v>0</v>
      </c>
      <c r="BI277" s="204">
        <f>IF(N277="nulová",J277,0)</f>
        <v>0</v>
      </c>
      <c r="BJ277" s="23" t="s">
        <v>79</v>
      </c>
      <c r="BK277" s="204">
        <f>ROUND(I277*H277,2)</f>
        <v>0</v>
      </c>
      <c r="BL277" s="23" t="s">
        <v>578</v>
      </c>
      <c r="BM277" s="23" t="s">
        <v>585</v>
      </c>
    </row>
    <row r="278" spans="2:65" s="1" customFormat="1" ht="22.5" customHeight="1">
      <c r="B278" s="40"/>
      <c r="C278" s="193" t="s">
        <v>586</v>
      </c>
      <c r="D278" s="193" t="s">
        <v>156</v>
      </c>
      <c r="E278" s="194" t="s">
        <v>587</v>
      </c>
      <c r="F278" s="195" t="s">
        <v>588</v>
      </c>
      <c r="G278" s="196" t="s">
        <v>577</v>
      </c>
      <c r="H278" s="197">
        <v>1</v>
      </c>
      <c r="I278" s="198"/>
      <c r="J278" s="199">
        <f>ROUND(I278*H278,2)</f>
        <v>0</v>
      </c>
      <c r="K278" s="195" t="s">
        <v>302</v>
      </c>
      <c r="L278" s="60"/>
      <c r="M278" s="200" t="s">
        <v>21</v>
      </c>
      <c r="N278" s="201" t="s">
        <v>42</v>
      </c>
      <c r="O278" s="41"/>
      <c r="P278" s="202">
        <f>O278*H278</f>
        <v>0</v>
      </c>
      <c r="Q278" s="202">
        <v>0</v>
      </c>
      <c r="R278" s="202">
        <f>Q278*H278</f>
        <v>0</v>
      </c>
      <c r="S278" s="202">
        <v>0</v>
      </c>
      <c r="T278" s="203">
        <f>S278*H278</f>
        <v>0</v>
      </c>
      <c r="AR278" s="23" t="s">
        <v>578</v>
      </c>
      <c r="AT278" s="23" t="s">
        <v>156</v>
      </c>
      <c r="AU278" s="23" t="s">
        <v>81</v>
      </c>
      <c r="AY278" s="23" t="s">
        <v>154</v>
      </c>
      <c r="BE278" s="204">
        <f>IF(N278="základní",J278,0)</f>
        <v>0</v>
      </c>
      <c r="BF278" s="204">
        <f>IF(N278="snížená",J278,0)</f>
        <v>0</v>
      </c>
      <c r="BG278" s="204">
        <f>IF(N278="zákl. přenesená",J278,0)</f>
        <v>0</v>
      </c>
      <c r="BH278" s="204">
        <f>IF(N278="sníž. přenesená",J278,0)</f>
        <v>0</v>
      </c>
      <c r="BI278" s="204">
        <f>IF(N278="nulová",J278,0)</f>
        <v>0</v>
      </c>
      <c r="BJ278" s="23" t="s">
        <v>79</v>
      </c>
      <c r="BK278" s="204">
        <f>ROUND(I278*H278,2)</f>
        <v>0</v>
      </c>
      <c r="BL278" s="23" t="s">
        <v>578</v>
      </c>
      <c r="BM278" s="23" t="s">
        <v>589</v>
      </c>
    </row>
    <row r="279" spans="2:65" s="1" customFormat="1" ht="22.5" customHeight="1">
      <c r="B279" s="40"/>
      <c r="C279" s="193" t="s">
        <v>590</v>
      </c>
      <c r="D279" s="193" t="s">
        <v>156</v>
      </c>
      <c r="E279" s="194" t="s">
        <v>591</v>
      </c>
      <c r="F279" s="195" t="s">
        <v>592</v>
      </c>
      <c r="G279" s="196" t="s">
        <v>577</v>
      </c>
      <c r="H279" s="197">
        <v>1</v>
      </c>
      <c r="I279" s="198"/>
      <c r="J279" s="199">
        <f>ROUND(I279*H279,2)</f>
        <v>0</v>
      </c>
      <c r="K279" s="195" t="s">
        <v>302</v>
      </c>
      <c r="L279" s="60"/>
      <c r="M279" s="200" t="s">
        <v>21</v>
      </c>
      <c r="N279" s="201" t="s">
        <v>42</v>
      </c>
      <c r="O279" s="41"/>
      <c r="P279" s="202">
        <f>O279*H279</f>
        <v>0</v>
      </c>
      <c r="Q279" s="202">
        <v>0</v>
      </c>
      <c r="R279" s="202">
        <f>Q279*H279</f>
        <v>0</v>
      </c>
      <c r="S279" s="202">
        <v>0</v>
      </c>
      <c r="T279" s="203">
        <f>S279*H279</f>
        <v>0</v>
      </c>
      <c r="AR279" s="23" t="s">
        <v>578</v>
      </c>
      <c r="AT279" s="23" t="s">
        <v>156</v>
      </c>
      <c r="AU279" s="23" t="s">
        <v>81</v>
      </c>
      <c r="AY279" s="23" t="s">
        <v>154</v>
      </c>
      <c r="BE279" s="204">
        <f>IF(N279="základní",J279,0)</f>
        <v>0</v>
      </c>
      <c r="BF279" s="204">
        <f>IF(N279="snížená",J279,0)</f>
        <v>0</v>
      </c>
      <c r="BG279" s="204">
        <f>IF(N279="zákl. přenesená",J279,0)</f>
        <v>0</v>
      </c>
      <c r="BH279" s="204">
        <f>IF(N279="sníž. přenesená",J279,0)</f>
        <v>0</v>
      </c>
      <c r="BI279" s="204">
        <f>IF(N279="nulová",J279,0)</f>
        <v>0</v>
      </c>
      <c r="BJ279" s="23" t="s">
        <v>79</v>
      </c>
      <c r="BK279" s="204">
        <f>ROUND(I279*H279,2)</f>
        <v>0</v>
      </c>
      <c r="BL279" s="23" t="s">
        <v>578</v>
      </c>
      <c r="BM279" s="23" t="s">
        <v>593</v>
      </c>
    </row>
    <row r="280" spans="2:65" s="10" customFormat="1" ht="29.85" customHeight="1">
      <c r="B280" s="176"/>
      <c r="C280" s="177"/>
      <c r="D280" s="190" t="s">
        <v>70</v>
      </c>
      <c r="E280" s="191" t="s">
        <v>594</v>
      </c>
      <c r="F280" s="191" t="s">
        <v>595</v>
      </c>
      <c r="G280" s="177"/>
      <c r="H280" s="177"/>
      <c r="I280" s="180"/>
      <c r="J280" s="192">
        <f>BK280</f>
        <v>0</v>
      </c>
      <c r="K280" s="177"/>
      <c r="L280" s="182"/>
      <c r="M280" s="183"/>
      <c r="N280" s="184"/>
      <c r="O280" s="184"/>
      <c r="P280" s="185">
        <f>P281</f>
        <v>0</v>
      </c>
      <c r="Q280" s="184"/>
      <c r="R280" s="185">
        <f>R281</f>
        <v>0</v>
      </c>
      <c r="S280" s="184"/>
      <c r="T280" s="186">
        <f>T281</f>
        <v>0</v>
      </c>
      <c r="AR280" s="187" t="s">
        <v>173</v>
      </c>
      <c r="AT280" s="188" t="s">
        <v>70</v>
      </c>
      <c r="AU280" s="188" t="s">
        <v>79</v>
      </c>
      <c r="AY280" s="187" t="s">
        <v>154</v>
      </c>
      <c r="BK280" s="189">
        <f>BK281</f>
        <v>0</v>
      </c>
    </row>
    <row r="281" spans="2:65" s="1" customFormat="1" ht="22.5" customHeight="1">
      <c r="B281" s="40"/>
      <c r="C281" s="193" t="s">
        <v>596</v>
      </c>
      <c r="D281" s="193" t="s">
        <v>156</v>
      </c>
      <c r="E281" s="194" t="s">
        <v>597</v>
      </c>
      <c r="F281" s="195" t="s">
        <v>598</v>
      </c>
      <c r="G281" s="196" t="s">
        <v>577</v>
      </c>
      <c r="H281" s="197">
        <v>1</v>
      </c>
      <c r="I281" s="198"/>
      <c r="J281" s="199">
        <f>ROUND(I281*H281,2)</f>
        <v>0</v>
      </c>
      <c r="K281" s="195" t="s">
        <v>160</v>
      </c>
      <c r="L281" s="60"/>
      <c r="M281" s="200" t="s">
        <v>21</v>
      </c>
      <c r="N281" s="256" t="s">
        <v>42</v>
      </c>
      <c r="O281" s="257"/>
      <c r="P281" s="258">
        <f>O281*H281</f>
        <v>0</v>
      </c>
      <c r="Q281" s="258">
        <v>0</v>
      </c>
      <c r="R281" s="258">
        <f>Q281*H281</f>
        <v>0</v>
      </c>
      <c r="S281" s="258">
        <v>0</v>
      </c>
      <c r="T281" s="259">
        <f>S281*H281</f>
        <v>0</v>
      </c>
      <c r="AR281" s="23" t="s">
        <v>578</v>
      </c>
      <c r="AT281" s="23" t="s">
        <v>156</v>
      </c>
      <c r="AU281" s="23" t="s">
        <v>81</v>
      </c>
      <c r="AY281" s="23" t="s">
        <v>154</v>
      </c>
      <c r="BE281" s="204">
        <f>IF(N281="základní",J281,0)</f>
        <v>0</v>
      </c>
      <c r="BF281" s="204">
        <f>IF(N281="snížená",J281,0)</f>
        <v>0</v>
      </c>
      <c r="BG281" s="204">
        <f>IF(N281="zákl. přenesená",J281,0)</f>
        <v>0</v>
      </c>
      <c r="BH281" s="204">
        <f>IF(N281="sníž. přenesená",J281,0)</f>
        <v>0</v>
      </c>
      <c r="BI281" s="204">
        <f>IF(N281="nulová",J281,0)</f>
        <v>0</v>
      </c>
      <c r="BJ281" s="23" t="s">
        <v>79</v>
      </c>
      <c r="BK281" s="204">
        <f>ROUND(I281*H281,2)</f>
        <v>0</v>
      </c>
      <c r="BL281" s="23" t="s">
        <v>578</v>
      </c>
      <c r="BM281" s="23" t="s">
        <v>599</v>
      </c>
    </row>
    <row r="282" spans="2:65" s="1" customFormat="1" ht="6.95" customHeight="1">
      <c r="B282" s="55"/>
      <c r="C282" s="56"/>
      <c r="D282" s="56"/>
      <c r="E282" s="56"/>
      <c r="F282" s="56"/>
      <c r="G282" s="56"/>
      <c r="H282" s="56"/>
      <c r="I282" s="139"/>
      <c r="J282" s="56"/>
      <c r="K282" s="56"/>
      <c r="L282" s="60"/>
    </row>
  </sheetData>
  <sheetProtection password="CC35" sheet="1" objects="1" scenarios="1" formatCells="0" formatColumns="0" formatRows="0" sort="0" autoFilter="0"/>
  <autoFilter ref="C87:K281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6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0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85</v>
      </c>
      <c r="G1" s="383" t="s">
        <v>86</v>
      </c>
      <c r="H1" s="383"/>
      <c r="I1" s="114"/>
      <c r="J1" s="113" t="s">
        <v>87</v>
      </c>
      <c r="K1" s="112" t="s">
        <v>88</v>
      </c>
      <c r="L1" s="113" t="s">
        <v>89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AT2" s="23" t="s">
        <v>84</v>
      </c>
      <c r="AZ2" s="115" t="s">
        <v>101</v>
      </c>
      <c r="BA2" s="115" t="s">
        <v>21</v>
      </c>
      <c r="BB2" s="115" t="s">
        <v>21</v>
      </c>
      <c r="BC2" s="115" t="s">
        <v>600</v>
      </c>
      <c r="BD2" s="115" t="s">
        <v>81</v>
      </c>
    </row>
    <row r="3" spans="1:70" ht="6.95" customHeight="1">
      <c r="B3" s="24"/>
      <c r="C3" s="25"/>
      <c r="D3" s="25"/>
      <c r="E3" s="25"/>
      <c r="F3" s="25"/>
      <c r="G3" s="25"/>
      <c r="H3" s="25"/>
      <c r="I3" s="116"/>
      <c r="J3" s="25"/>
      <c r="K3" s="26"/>
      <c r="AT3" s="23" t="s">
        <v>81</v>
      </c>
      <c r="AZ3" s="115" t="s">
        <v>104</v>
      </c>
      <c r="BA3" s="115" t="s">
        <v>21</v>
      </c>
      <c r="BB3" s="115" t="s">
        <v>21</v>
      </c>
      <c r="BC3" s="115" t="s">
        <v>601</v>
      </c>
      <c r="BD3" s="115" t="s">
        <v>81</v>
      </c>
    </row>
    <row r="4" spans="1:70" ht="36.950000000000003" customHeight="1">
      <c r="B4" s="27"/>
      <c r="C4" s="28"/>
      <c r="D4" s="29" t="s">
        <v>94</v>
      </c>
      <c r="E4" s="28"/>
      <c r="F4" s="28"/>
      <c r="G4" s="28"/>
      <c r="H4" s="28"/>
      <c r="I4" s="117"/>
      <c r="J4" s="28"/>
      <c r="K4" s="30"/>
      <c r="M4" s="31" t="s">
        <v>12</v>
      </c>
      <c r="AT4" s="23" t="s">
        <v>6</v>
      </c>
      <c r="AZ4" s="115" t="s">
        <v>107</v>
      </c>
      <c r="BA4" s="115" t="s">
        <v>21</v>
      </c>
      <c r="BB4" s="115" t="s">
        <v>21</v>
      </c>
      <c r="BC4" s="115" t="s">
        <v>602</v>
      </c>
      <c r="BD4" s="115" t="s">
        <v>81</v>
      </c>
    </row>
    <row r="5" spans="1:70" ht="6.95" customHeight="1">
      <c r="B5" s="27"/>
      <c r="C5" s="28"/>
      <c r="D5" s="28"/>
      <c r="E5" s="28"/>
      <c r="F5" s="28"/>
      <c r="G5" s="28"/>
      <c r="H5" s="28"/>
      <c r="I5" s="117"/>
      <c r="J5" s="28"/>
      <c r="K5" s="30"/>
      <c r="AZ5" s="115" t="s">
        <v>603</v>
      </c>
      <c r="BA5" s="115" t="s">
        <v>21</v>
      </c>
      <c r="BB5" s="115" t="s">
        <v>21</v>
      </c>
      <c r="BC5" s="115" t="s">
        <v>604</v>
      </c>
      <c r="BD5" s="115" t="s">
        <v>81</v>
      </c>
    </row>
    <row r="6" spans="1:70">
      <c r="B6" s="27"/>
      <c r="C6" s="28"/>
      <c r="D6" s="36" t="s">
        <v>18</v>
      </c>
      <c r="E6" s="28"/>
      <c r="F6" s="28"/>
      <c r="G6" s="28"/>
      <c r="H6" s="28"/>
      <c r="I6" s="117"/>
      <c r="J6" s="28"/>
      <c r="K6" s="30"/>
      <c r="AZ6" s="115" t="s">
        <v>605</v>
      </c>
      <c r="BA6" s="115" t="s">
        <v>21</v>
      </c>
      <c r="BB6" s="115" t="s">
        <v>21</v>
      </c>
      <c r="BC6" s="115" t="s">
        <v>606</v>
      </c>
      <c r="BD6" s="115" t="s">
        <v>81</v>
      </c>
    </row>
    <row r="7" spans="1:70" ht="22.5" customHeight="1">
      <c r="B7" s="27"/>
      <c r="C7" s="28"/>
      <c r="D7" s="28"/>
      <c r="E7" s="376" t="str">
        <f>'Rekapitulace stavby'!K6</f>
        <v>Stavba chodníku podél silnice III-4387 v obci Kelči</v>
      </c>
      <c r="F7" s="377"/>
      <c r="G7" s="377"/>
      <c r="H7" s="377"/>
      <c r="I7" s="117"/>
      <c r="J7" s="28"/>
      <c r="K7" s="30"/>
      <c r="AZ7" s="115" t="s">
        <v>113</v>
      </c>
      <c r="BA7" s="115" t="s">
        <v>21</v>
      </c>
      <c r="BB7" s="115" t="s">
        <v>21</v>
      </c>
      <c r="BC7" s="115" t="s">
        <v>607</v>
      </c>
      <c r="BD7" s="115" t="s">
        <v>81</v>
      </c>
    </row>
    <row r="8" spans="1:70" s="1" customFormat="1">
      <c r="B8" s="40"/>
      <c r="C8" s="41"/>
      <c r="D8" s="36" t="s">
        <v>103</v>
      </c>
      <c r="E8" s="41"/>
      <c r="F8" s="41"/>
      <c r="G8" s="41"/>
      <c r="H8" s="41"/>
      <c r="I8" s="118"/>
      <c r="J8" s="41"/>
      <c r="K8" s="44"/>
    </row>
    <row r="9" spans="1:70" s="1" customFormat="1" ht="36.950000000000003" customHeight="1">
      <c r="B9" s="40"/>
      <c r="C9" s="41"/>
      <c r="D9" s="41"/>
      <c r="E9" s="378" t="s">
        <v>608</v>
      </c>
      <c r="F9" s="379"/>
      <c r="G9" s="379"/>
      <c r="H9" s="379"/>
      <c r="I9" s="118"/>
      <c r="J9" s="41"/>
      <c r="K9" s="44"/>
    </row>
    <row r="10" spans="1:70" s="1" customFormat="1" ht="13.5">
      <c r="B10" s="40"/>
      <c r="C10" s="41"/>
      <c r="D10" s="41"/>
      <c r="E10" s="41"/>
      <c r="F10" s="41"/>
      <c r="G10" s="41"/>
      <c r="H10" s="41"/>
      <c r="I10" s="118"/>
      <c r="J10" s="41"/>
      <c r="K10" s="44"/>
    </row>
    <row r="11" spans="1:70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9" t="s">
        <v>22</v>
      </c>
      <c r="J11" s="34" t="s">
        <v>21</v>
      </c>
      <c r="K11" s="44"/>
    </row>
    <row r="12" spans="1:70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9" t="s">
        <v>25</v>
      </c>
      <c r="J12" s="120" t="str">
        <f>'Rekapitulace stavby'!AN8</f>
        <v>1.11.2017</v>
      </c>
      <c r="K12" s="44"/>
    </row>
    <row r="13" spans="1:70" s="1" customFormat="1" ht="10.9" customHeight="1">
      <c r="B13" s="40"/>
      <c r="C13" s="41"/>
      <c r="D13" s="41"/>
      <c r="E13" s="41"/>
      <c r="F13" s="41"/>
      <c r="G13" s="41"/>
      <c r="H13" s="41"/>
      <c r="I13" s="118"/>
      <c r="J13" s="41"/>
      <c r="K13" s="44"/>
    </row>
    <row r="14" spans="1:70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9" t="s">
        <v>28</v>
      </c>
      <c r="J14" s="34" t="s">
        <v>21</v>
      </c>
      <c r="K14" s="44"/>
    </row>
    <row r="15" spans="1:70" s="1" customFormat="1" ht="18" customHeight="1">
      <c r="B15" s="40"/>
      <c r="C15" s="41"/>
      <c r="D15" s="41"/>
      <c r="E15" s="34" t="s">
        <v>29</v>
      </c>
      <c r="F15" s="41"/>
      <c r="G15" s="41"/>
      <c r="H15" s="41"/>
      <c r="I15" s="119" t="s">
        <v>30</v>
      </c>
      <c r="J15" s="34" t="s">
        <v>21</v>
      </c>
      <c r="K15" s="44"/>
    </row>
    <row r="16" spans="1:70" s="1" customFormat="1" ht="6.95" customHeight="1">
      <c r="B16" s="40"/>
      <c r="C16" s="41"/>
      <c r="D16" s="41"/>
      <c r="E16" s="41"/>
      <c r="F16" s="41"/>
      <c r="G16" s="41"/>
      <c r="H16" s="41"/>
      <c r="I16" s="118"/>
      <c r="J16" s="41"/>
      <c r="K16" s="44"/>
    </row>
    <row r="17" spans="2:11" s="1" customFormat="1" ht="14.45" customHeight="1">
      <c r="B17" s="40"/>
      <c r="C17" s="41"/>
      <c r="D17" s="36" t="s">
        <v>31</v>
      </c>
      <c r="E17" s="41"/>
      <c r="F17" s="41"/>
      <c r="G17" s="41"/>
      <c r="H17" s="41"/>
      <c r="I17" s="119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9" t="s">
        <v>30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8"/>
      <c r="J19" s="41"/>
      <c r="K19" s="44"/>
    </row>
    <row r="20" spans="2:11" s="1" customFormat="1" ht="14.45" customHeight="1">
      <c r="B20" s="40"/>
      <c r="C20" s="41"/>
      <c r="D20" s="36" t="s">
        <v>33</v>
      </c>
      <c r="E20" s="41"/>
      <c r="F20" s="41"/>
      <c r="G20" s="41"/>
      <c r="H20" s="41"/>
      <c r="I20" s="119" t="s">
        <v>28</v>
      </c>
      <c r="J20" s="34" t="s">
        <v>21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9" t="s">
        <v>30</v>
      </c>
      <c r="J21" s="34" t="s">
        <v>21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8"/>
      <c r="J22" s="41"/>
      <c r="K22" s="44"/>
    </row>
    <row r="23" spans="2:11" s="1" customFormat="1" ht="14.45" customHeight="1">
      <c r="B23" s="40"/>
      <c r="C23" s="41"/>
      <c r="D23" s="36" t="s">
        <v>36</v>
      </c>
      <c r="E23" s="41"/>
      <c r="F23" s="41"/>
      <c r="G23" s="41"/>
      <c r="H23" s="41"/>
      <c r="I23" s="118"/>
      <c r="J23" s="41"/>
      <c r="K23" s="44"/>
    </row>
    <row r="24" spans="2:11" s="6" customFormat="1" ht="22.5" customHeight="1">
      <c r="B24" s="121"/>
      <c r="C24" s="122"/>
      <c r="D24" s="122"/>
      <c r="E24" s="345" t="s">
        <v>21</v>
      </c>
      <c r="F24" s="345"/>
      <c r="G24" s="345"/>
      <c r="H24" s="345"/>
      <c r="I24" s="123"/>
      <c r="J24" s="122"/>
      <c r="K24" s="124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8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5"/>
      <c r="J26" s="84"/>
      <c r="K26" s="126"/>
    </row>
    <row r="27" spans="2:11" s="1" customFormat="1" ht="25.35" customHeight="1">
      <c r="B27" s="40"/>
      <c r="C27" s="41"/>
      <c r="D27" s="127" t="s">
        <v>37</v>
      </c>
      <c r="E27" s="41"/>
      <c r="F27" s="41"/>
      <c r="G27" s="41"/>
      <c r="H27" s="41"/>
      <c r="I27" s="118"/>
      <c r="J27" s="128">
        <f>ROUND(J87,2)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5"/>
      <c r="J28" s="84"/>
      <c r="K28" s="126"/>
    </row>
    <row r="29" spans="2:11" s="1" customFormat="1" ht="14.45" customHeight="1">
      <c r="B29" s="40"/>
      <c r="C29" s="41"/>
      <c r="D29" s="41"/>
      <c r="E29" s="41"/>
      <c r="F29" s="45" t="s">
        <v>39</v>
      </c>
      <c r="G29" s="41"/>
      <c r="H29" s="41"/>
      <c r="I29" s="129" t="s">
        <v>38</v>
      </c>
      <c r="J29" s="45" t="s">
        <v>40</v>
      </c>
      <c r="K29" s="44"/>
    </row>
    <row r="30" spans="2:11" s="1" customFormat="1" ht="14.45" customHeight="1">
      <c r="B30" s="40"/>
      <c r="C30" s="41"/>
      <c r="D30" s="48" t="s">
        <v>41</v>
      </c>
      <c r="E30" s="48" t="s">
        <v>42</v>
      </c>
      <c r="F30" s="130">
        <f>ROUND(SUM(BE87:BE165), 2)</f>
        <v>0</v>
      </c>
      <c r="G30" s="41"/>
      <c r="H30" s="41"/>
      <c r="I30" s="131">
        <v>0.21</v>
      </c>
      <c r="J30" s="130">
        <f>ROUND(ROUND((SUM(BE87:BE165)), 2)*I30, 2)</f>
        <v>0</v>
      </c>
      <c r="K30" s="44"/>
    </row>
    <row r="31" spans="2:11" s="1" customFormat="1" ht="14.45" customHeight="1">
      <c r="B31" s="40"/>
      <c r="C31" s="41"/>
      <c r="D31" s="41"/>
      <c r="E31" s="48" t="s">
        <v>43</v>
      </c>
      <c r="F31" s="130">
        <f>ROUND(SUM(BF87:BF165), 2)</f>
        <v>0</v>
      </c>
      <c r="G31" s="41"/>
      <c r="H31" s="41"/>
      <c r="I31" s="131">
        <v>0.15</v>
      </c>
      <c r="J31" s="130">
        <f>ROUND(ROUND((SUM(BF87:BF165)), 2)*I31, 2)</f>
        <v>0</v>
      </c>
      <c r="K31" s="44"/>
    </row>
    <row r="32" spans="2:11" s="1" customFormat="1" ht="14.45" hidden="1" customHeight="1">
      <c r="B32" s="40"/>
      <c r="C32" s="41"/>
      <c r="D32" s="41"/>
      <c r="E32" s="48" t="s">
        <v>44</v>
      </c>
      <c r="F32" s="130">
        <f>ROUND(SUM(BG87:BG165), 2)</f>
        <v>0</v>
      </c>
      <c r="G32" s="41"/>
      <c r="H32" s="41"/>
      <c r="I32" s="131">
        <v>0.21</v>
      </c>
      <c r="J32" s="130">
        <v>0</v>
      </c>
      <c r="K32" s="44"/>
    </row>
    <row r="33" spans="2:11" s="1" customFormat="1" ht="14.45" hidden="1" customHeight="1">
      <c r="B33" s="40"/>
      <c r="C33" s="41"/>
      <c r="D33" s="41"/>
      <c r="E33" s="48" t="s">
        <v>45</v>
      </c>
      <c r="F33" s="130">
        <f>ROUND(SUM(BH87:BH165), 2)</f>
        <v>0</v>
      </c>
      <c r="G33" s="41"/>
      <c r="H33" s="41"/>
      <c r="I33" s="131">
        <v>0.15</v>
      </c>
      <c r="J33" s="130">
        <v>0</v>
      </c>
      <c r="K33" s="44"/>
    </row>
    <row r="34" spans="2:11" s="1" customFormat="1" ht="14.45" hidden="1" customHeight="1">
      <c r="B34" s="40"/>
      <c r="C34" s="41"/>
      <c r="D34" s="41"/>
      <c r="E34" s="48" t="s">
        <v>46</v>
      </c>
      <c r="F34" s="130">
        <f>ROUND(SUM(BI87:BI165), 2)</f>
        <v>0</v>
      </c>
      <c r="G34" s="41"/>
      <c r="H34" s="41"/>
      <c r="I34" s="131">
        <v>0</v>
      </c>
      <c r="J34" s="130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8"/>
      <c r="J35" s="41"/>
      <c r="K35" s="44"/>
    </row>
    <row r="36" spans="2:11" s="1" customFormat="1" ht="25.35" customHeight="1">
      <c r="B36" s="40"/>
      <c r="C36" s="132"/>
      <c r="D36" s="133" t="s">
        <v>47</v>
      </c>
      <c r="E36" s="78"/>
      <c r="F36" s="78"/>
      <c r="G36" s="134" t="s">
        <v>48</v>
      </c>
      <c r="H36" s="135" t="s">
        <v>49</v>
      </c>
      <c r="I36" s="136"/>
      <c r="J36" s="137">
        <f>SUM(J27:J34)</f>
        <v>0</v>
      </c>
      <c r="K36" s="138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9"/>
      <c r="J37" s="56"/>
      <c r="K37" s="57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0"/>
      <c r="C42" s="29" t="s">
        <v>121</v>
      </c>
      <c r="D42" s="41"/>
      <c r="E42" s="41"/>
      <c r="F42" s="41"/>
      <c r="G42" s="41"/>
      <c r="H42" s="41"/>
      <c r="I42" s="118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8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8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Stavba chodníku podél silnice III-4387 v obci Kelči</v>
      </c>
      <c r="F45" s="377"/>
      <c r="G45" s="377"/>
      <c r="H45" s="377"/>
      <c r="I45" s="118"/>
      <c r="J45" s="41"/>
      <c r="K45" s="44"/>
    </row>
    <row r="46" spans="2:11" s="1" customFormat="1" ht="14.45" customHeight="1">
      <c r="B46" s="40"/>
      <c r="C46" s="36" t="s">
        <v>103</v>
      </c>
      <c r="D46" s="41"/>
      <c r="E46" s="41"/>
      <c r="F46" s="41"/>
      <c r="G46" s="41"/>
      <c r="H46" s="41"/>
      <c r="I46" s="118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02 - Neuznatelné náklady</v>
      </c>
      <c r="F47" s="379"/>
      <c r="G47" s="379"/>
      <c r="H47" s="379"/>
      <c r="I47" s="118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8"/>
      <c r="J48" s="41"/>
      <c r="K48" s="44"/>
    </row>
    <row r="49" spans="2:47" s="1" customFormat="1" ht="18" customHeight="1">
      <c r="B49" s="40"/>
      <c r="C49" s="36" t="s">
        <v>23</v>
      </c>
      <c r="D49" s="41"/>
      <c r="E49" s="41"/>
      <c r="F49" s="34" t="str">
        <f>F12</f>
        <v>Kelč</v>
      </c>
      <c r="G49" s="41"/>
      <c r="H49" s="41"/>
      <c r="I49" s="119" t="s">
        <v>25</v>
      </c>
      <c r="J49" s="120" t="str">
        <f>IF(J12="","",J12)</f>
        <v>1.11.2017</v>
      </c>
      <c r="K49" s="44"/>
    </row>
    <row r="50" spans="2:47" s="1" customFormat="1" ht="6.95" customHeight="1">
      <c r="B50" s="40"/>
      <c r="C50" s="41"/>
      <c r="D50" s="41"/>
      <c r="E50" s="41"/>
      <c r="F50" s="41"/>
      <c r="G50" s="41"/>
      <c r="H50" s="41"/>
      <c r="I50" s="118"/>
      <c r="J50" s="41"/>
      <c r="K50" s="44"/>
    </row>
    <row r="51" spans="2:47" s="1" customFormat="1">
      <c r="B51" s="40"/>
      <c r="C51" s="36" t="s">
        <v>27</v>
      </c>
      <c r="D51" s="41"/>
      <c r="E51" s="41"/>
      <c r="F51" s="34" t="str">
        <f>E15</f>
        <v>Město Kelč</v>
      </c>
      <c r="G51" s="41"/>
      <c r="H51" s="41"/>
      <c r="I51" s="119" t="s">
        <v>33</v>
      </c>
      <c r="J51" s="34" t="str">
        <f>E21</f>
        <v>Ing.Dybal Jaromír</v>
      </c>
      <c r="K51" s="44"/>
    </row>
    <row r="52" spans="2:47" s="1" customFormat="1" ht="14.45" customHeight="1">
      <c r="B52" s="40"/>
      <c r="C52" s="36" t="s">
        <v>31</v>
      </c>
      <c r="D52" s="41"/>
      <c r="E52" s="41"/>
      <c r="F52" s="34" t="str">
        <f>IF(E18="","",E18)</f>
        <v/>
      </c>
      <c r="G52" s="41"/>
      <c r="H52" s="41"/>
      <c r="I52" s="118"/>
      <c r="J52" s="41"/>
      <c r="K52" s="44"/>
    </row>
    <row r="53" spans="2:47" s="1" customFormat="1" ht="10.35" customHeight="1">
      <c r="B53" s="40"/>
      <c r="C53" s="41"/>
      <c r="D53" s="41"/>
      <c r="E53" s="41"/>
      <c r="F53" s="41"/>
      <c r="G53" s="41"/>
      <c r="H53" s="41"/>
      <c r="I53" s="118"/>
      <c r="J53" s="41"/>
      <c r="K53" s="44"/>
    </row>
    <row r="54" spans="2:47" s="1" customFormat="1" ht="29.25" customHeight="1">
      <c r="B54" s="40"/>
      <c r="C54" s="144" t="s">
        <v>122</v>
      </c>
      <c r="D54" s="132"/>
      <c r="E54" s="132"/>
      <c r="F54" s="132"/>
      <c r="G54" s="132"/>
      <c r="H54" s="132"/>
      <c r="I54" s="145"/>
      <c r="J54" s="146" t="s">
        <v>123</v>
      </c>
      <c r="K54" s="147"/>
    </row>
    <row r="55" spans="2:47" s="1" customFormat="1" ht="10.35" customHeight="1">
      <c r="B55" s="40"/>
      <c r="C55" s="41"/>
      <c r="D55" s="41"/>
      <c r="E55" s="41"/>
      <c r="F55" s="41"/>
      <c r="G55" s="41"/>
      <c r="H55" s="41"/>
      <c r="I55" s="118"/>
      <c r="J55" s="41"/>
      <c r="K55" s="44"/>
    </row>
    <row r="56" spans="2:47" s="1" customFormat="1" ht="29.25" customHeight="1">
      <c r="B56" s="40"/>
      <c r="C56" s="148" t="s">
        <v>124</v>
      </c>
      <c r="D56" s="41"/>
      <c r="E56" s="41"/>
      <c r="F56" s="41"/>
      <c r="G56" s="41"/>
      <c r="H56" s="41"/>
      <c r="I56" s="118"/>
      <c r="J56" s="128">
        <f>J87</f>
        <v>0</v>
      </c>
      <c r="K56" s="44"/>
      <c r="AU56" s="23" t="s">
        <v>125</v>
      </c>
    </row>
    <row r="57" spans="2:47" s="7" customFormat="1" ht="24.95" customHeight="1">
      <c r="B57" s="149"/>
      <c r="C57" s="150"/>
      <c r="D57" s="151" t="s">
        <v>126</v>
      </c>
      <c r="E57" s="152"/>
      <c r="F57" s="152"/>
      <c r="G57" s="152"/>
      <c r="H57" s="152"/>
      <c r="I57" s="153"/>
      <c r="J57" s="154">
        <f>J88</f>
        <v>0</v>
      </c>
      <c r="K57" s="155"/>
    </row>
    <row r="58" spans="2:47" s="8" customFormat="1" ht="19.899999999999999" customHeight="1">
      <c r="B58" s="156"/>
      <c r="C58" s="157"/>
      <c r="D58" s="158" t="s">
        <v>127</v>
      </c>
      <c r="E58" s="159"/>
      <c r="F58" s="159"/>
      <c r="G58" s="159"/>
      <c r="H58" s="159"/>
      <c r="I58" s="160"/>
      <c r="J58" s="161">
        <f>J89</f>
        <v>0</v>
      </c>
      <c r="K58" s="162"/>
    </row>
    <row r="59" spans="2:47" s="8" customFormat="1" ht="19.899999999999999" customHeight="1">
      <c r="B59" s="156"/>
      <c r="C59" s="157"/>
      <c r="D59" s="158" t="s">
        <v>609</v>
      </c>
      <c r="E59" s="159"/>
      <c r="F59" s="159"/>
      <c r="G59" s="159"/>
      <c r="H59" s="159"/>
      <c r="I59" s="160"/>
      <c r="J59" s="161">
        <f>J129</f>
        <v>0</v>
      </c>
      <c r="K59" s="162"/>
    </row>
    <row r="60" spans="2:47" s="8" customFormat="1" ht="19.899999999999999" customHeight="1">
      <c r="B60" s="156"/>
      <c r="C60" s="157"/>
      <c r="D60" s="158" t="s">
        <v>610</v>
      </c>
      <c r="E60" s="159"/>
      <c r="F60" s="159"/>
      <c r="G60" s="159"/>
      <c r="H60" s="159"/>
      <c r="I60" s="160"/>
      <c r="J60" s="161">
        <f>J132</f>
        <v>0</v>
      </c>
      <c r="K60" s="162"/>
    </row>
    <row r="61" spans="2:47" s="8" customFormat="1" ht="19.899999999999999" customHeight="1">
      <c r="B61" s="156"/>
      <c r="C61" s="157"/>
      <c r="D61" s="158" t="s">
        <v>129</v>
      </c>
      <c r="E61" s="159"/>
      <c r="F61" s="159"/>
      <c r="G61" s="159"/>
      <c r="H61" s="159"/>
      <c r="I61" s="160"/>
      <c r="J61" s="161">
        <f>J138</f>
        <v>0</v>
      </c>
      <c r="K61" s="162"/>
    </row>
    <row r="62" spans="2:47" s="8" customFormat="1" ht="19.899999999999999" customHeight="1">
      <c r="B62" s="156"/>
      <c r="C62" s="157"/>
      <c r="D62" s="158" t="s">
        <v>130</v>
      </c>
      <c r="E62" s="159"/>
      <c r="F62" s="159"/>
      <c r="G62" s="159"/>
      <c r="H62" s="159"/>
      <c r="I62" s="160"/>
      <c r="J62" s="161">
        <f>J146</f>
        <v>0</v>
      </c>
      <c r="K62" s="162"/>
    </row>
    <row r="63" spans="2:47" s="8" customFormat="1" ht="19.899999999999999" customHeight="1">
      <c r="B63" s="156"/>
      <c r="C63" s="157"/>
      <c r="D63" s="158" t="s">
        <v>131</v>
      </c>
      <c r="E63" s="159"/>
      <c r="F63" s="159"/>
      <c r="G63" s="159"/>
      <c r="H63" s="159"/>
      <c r="I63" s="160"/>
      <c r="J63" s="161">
        <f>J151</f>
        <v>0</v>
      </c>
      <c r="K63" s="162"/>
    </row>
    <row r="64" spans="2:47" s="8" customFormat="1" ht="19.899999999999999" customHeight="1">
      <c r="B64" s="156"/>
      <c r="C64" s="157"/>
      <c r="D64" s="158" t="s">
        <v>132</v>
      </c>
      <c r="E64" s="159"/>
      <c r="F64" s="159"/>
      <c r="G64" s="159"/>
      <c r="H64" s="159"/>
      <c r="I64" s="160"/>
      <c r="J64" s="161">
        <f>J154</f>
        <v>0</v>
      </c>
      <c r="K64" s="162"/>
    </row>
    <row r="65" spans="2:12" s="8" customFormat="1" ht="19.899999999999999" customHeight="1">
      <c r="B65" s="156"/>
      <c r="C65" s="157"/>
      <c r="D65" s="158" t="s">
        <v>133</v>
      </c>
      <c r="E65" s="159"/>
      <c r="F65" s="159"/>
      <c r="G65" s="159"/>
      <c r="H65" s="159"/>
      <c r="I65" s="160"/>
      <c r="J65" s="161">
        <f>J161</f>
        <v>0</v>
      </c>
      <c r="K65" s="162"/>
    </row>
    <row r="66" spans="2:12" s="7" customFormat="1" ht="24.95" customHeight="1">
      <c r="B66" s="149"/>
      <c r="C66" s="150"/>
      <c r="D66" s="151" t="s">
        <v>134</v>
      </c>
      <c r="E66" s="152"/>
      <c r="F66" s="152"/>
      <c r="G66" s="152"/>
      <c r="H66" s="152"/>
      <c r="I66" s="153"/>
      <c r="J66" s="154">
        <f>J163</f>
        <v>0</v>
      </c>
      <c r="K66" s="155"/>
    </row>
    <row r="67" spans="2:12" s="8" customFormat="1" ht="19.899999999999999" customHeight="1">
      <c r="B67" s="156"/>
      <c r="C67" s="157"/>
      <c r="D67" s="158" t="s">
        <v>135</v>
      </c>
      <c r="E67" s="159"/>
      <c r="F67" s="159"/>
      <c r="G67" s="159"/>
      <c r="H67" s="159"/>
      <c r="I67" s="160"/>
      <c r="J67" s="161">
        <f>J164</f>
        <v>0</v>
      </c>
      <c r="K67" s="162"/>
    </row>
    <row r="68" spans="2:12" s="1" customFormat="1" ht="21.75" customHeight="1">
      <c r="B68" s="40"/>
      <c r="C68" s="41"/>
      <c r="D68" s="41"/>
      <c r="E68" s="41"/>
      <c r="F68" s="41"/>
      <c r="G68" s="41"/>
      <c r="H68" s="41"/>
      <c r="I68" s="118"/>
      <c r="J68" s="41"/>
      <c r="K68" s="44"/>
    </row>
    <row r="69" spans="2:12" s="1" customFormat="1" ht="6.95" customHeight="1">
      <c r="B69" s="55"/>
      <c r="C69" s="56"/>
      <c r="D69" s="56"/>
      <c r="E69" s="56"/>
      <c r="F69" s="56"/>
      <c r="G69" s="56"/>
      <c r="H69" s="56"/>
      <c r="I69" s="139"/>
      <c r="J69" s="56"/>
      <c r="K69" s="57"/>
    </row>
    <row r="73" spans="2:12" s="1" customFormat="1" ht="6.95" customHeight="1">
      <c r="B73" s="58"/>
      <c r="C73" s="59"/>
      <c r="D73" s="59"/>
      <c r="E73" s="59"/>
      <c r="F73" s="59"/>
      <c r="G73" s="59"/>
      <c r="H73" s="59"/>
      <c r="I73" s="142"/>
      <c r="J73" s="59"/>
      <c r="K73" s="59"/>
      <c r="L73" s="60"/>
    </row>
    <row r="74" spans="2:12" s="1" customFormat="1" ht="36.950000000000003" customHeight="1">
      <c r="B74" s="40"/>
      <c r="C74" s="61" t="s">
        <v>138</v>
      </c>
      <c r="D74" s="62"/>
      <c r="E74" s="62"/>
      <c r="F74" s="62"/>
      <c r="G74" s="62"/>
      <c r="H74" s="62"/>
      <c r="I74" s="163"/>
      <c r="J74" s="62"/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3"/>
      <c r="J75" s="62"/>
      <c r="K75" s="62"/>
      <c r="L75" s="60"/>
    </row>
    <row r="76" spans="2:12" s="1" customFormat="1" ht="14.45" customHeight="1">
      <c r="B76" s="40"/>
      <c r="C76" s="64" t="s">
        <v>18</v>
      </c>
      <c r="D76" s="62"/>
      <c r="E76" s="62"/>
      <c r="F76" s="62"/>
      <c r="G76" s="62"/>
      <c r="H76" s="62"/>
      <c r="I76" s="163"/>
      <c r="J76" s="62"/>
      <c r="K76" s="62"/>
      <c r="L76" s="60"/>
    </row>
    <row r="77" spans="2:12" s="1" customFormat="1" ht="22.5" customHeight="1">
      <c r="B77" s="40"/>
      <c r="C77" s="62"/>
      <c r="D77" s="62"/>
      <c r="E77" s="380" t="str">
        <f>E7</f>
        <v>Stavba chodníku podél silnice III-4387 v obci Kelči</v>
      </c>
      <c r="F77" s="381"/>
      <c r="G77" s="381"/>
      <c r="H77" s="381"/>
      <c r="I77" s="163"/>
      <c r="J77" s="62"/>
      <c r="K77" s="62"/>
      <c r="L77" s="60"/>
    </row>
    <row r="78" spans="2:12" s="1" customFormat="1" ht="14.45" customHeight="1">
      <c r="B78" s="40"/>
      <c r="C78" s="64" t="s">
        <v>103</v>
      </c>
      <c r="D78" s="62"/>
      <c r="E78" s="62"/>
      <c r="F78" s="62"/>
      <c r="G78" s="62"/>
      <c r="H78" s="62"/>
      <c r="I78" s="163"/>
      <c r="J78" s="62"/>
      <c r="K78" s="62"/>
      <c r="L78" s="60"/>
    </row>
    <row r="79" spans="2:12" s="1" customFormat="1" ht="23.25" customHeight="1">
      <c r="B79" s="40"/>
      <c r="C79" s="62"/>
      <c r="D79" s="62"/>
      <c r="E79" s="356" t="str">
        <f>E9</f>
        <v>02 - Neuznatelné náklady</v>
      </c>
      <c r="F79" s="382"/>
      <c r="G79" s="382"/>
      <c r="H79" s="382"/>
      <c r="I79" s="163"/>
      <c r="J79" s="62"/>
      <c r="K79" s="62"/>
      <c r="L79" s="60"/>
    </row>
    <row r="80" spans="2:12" s="1" customFormat="1" ht="6.95" customHeight="1">
      <c r="B80" s="40"/>
      <c r="C80" s="62"/>
      <c r="D80" s="62"/>
      <c r="E80" s="62"/>
      <c r="F80" s="62"/>
      <c r="G80" s="62"/>
      <c r="H80" s="62"/>
      <c r="I80" s="163"/>
      <c r="J80" s="62"/>
      <c r="K80" s="62"/>
      <c r="L80" s="60"/>
    </row>
    <row r="81" spans="2:65" s="1" customFormat="1" ht="18" customHeight="1">
      <c r="B81" s="40"/>
      <c r="C81" s="64" t="s">
        <v>23</v>
      </c>
      <c r="D81" s="62"/>
      <c r="E81" s="62"/>
      <c r="F81" s="164" t="str">
        <f>F12</f>
        <v>Kelč</v>
      </c>
      <c r="G81" s="62"/>
      <c r="H81" s="62"/>
      <c r="I81" s="165" t="s">
        <v>25</v>
      </c>
      <c r="J81" s="72" t="str">
        <f>IF(J12="","",J12)</f>
        <v>1.11.2017</v>
      </c>
      <c r="K81" s="62"/>
      <c r="L81" s="60"/>
    </row>
    <row r="82" spans="2:65" s="1" customFormat="1" ht="6.95" customHeight="1">
      <c r="B82" s="40"/>
      <c r="C82" s="62"/>
      <c r="D82" s="62"/>
      <c r="E82" s="62"/>
      <c r="F82" s="62"/>
      <c r="G82" s="62"/>
      <c r="H82" s="62"/>
      <c r="I82" s="163"/>
      <c r="J82" s="62"/>
      <c r="K82" s="62"/>
      <c r="L82" s="60"/>
    </row>
    <row r="83" spans="2:65" s="1" customFormat="1">
      <c r="B83" s="40"/>
      <c r="C83" s="64" t="s">
        <v>27</v>
      </c>
      <c r="D83" s="62"/>
      <c r="E83" s="62"/>
      <c r="F83" s="164" t="str">
        <f>E15</f>
        <v>Město Kelč</v>
      </c>
      <c r="G83" s="62"/>
      <c r="H83" s="62"/>
      <c r="I83" s="165" t="s">
        <v>33</v>
      </c>
      <c r="J83" s="164" t="str">
        <f>E21</f>
        <v>Ing.Dybal Jaromír</v>
      </c>
      <c r="K83" s="62"/>
      <c r="L83" s="60"/>
    </row>
    <row r="84" spans="2:65" s="1" customFormat="1" ht="14.45" customHeight="1">
      <c r="B84" s="40"/>
      <c r="C84" s="64" t="s">
        <v>31</v>
      </c>
      <c r="D84" s="62"/>
      <c r="E84" s="62"/>
      <c r="F84" s="164" t="str">
        <f>IF(E18="","",E18)</f>
        <v/>
      </c>
      <c r="G84" s="62"/>
      <c r="H84" s="62"/>
      <c r="I84" s="163"/>
      <c r="J84" s="62"/>
      <c r="K84" s="62"/>
      <c r="L84" s="60"/>
    </row>
    <row r="85" spans="2:65" s="1" customFormat="1" ht="10.35" customHeight="1">
      <c r="B85" s="40"/>
      <c r="C85" s="62"/>
      <c r="D85" s="62"/>
      <c r="E85" s="62"/>
      <c r="F85" s="62"/>
      <c r="G85" s="62"/>
      <c r="H85" s="62"/>
      <c r="I85" s="163"/>
      <c r="J85" s="62"/>
      <c r="K85" s="62"/>
      <c r="L85" s="60"/>
    </row>
    <row r="86" spans="2:65" s="9" customFormat="1" ht="29.25" customHeight="1">
      <c r="B86" s="166"/>
      <c r="C86" s="167" t="s">
        <v>139</v>
      </c>
      <c r="D86" s="168" t="s">
        <v>56</v>
      </c>
      <c r="E86" s="168" t="s">
        <v>52</v>
      </c>
      <c r="F86" s="168" t="s">
        <v>140</v>
      </c>
      <c r="G86" s="168" t="s">
        <v>141</v>
      </c>
      <c r="H86" s="168" t="s">
        <v>142</v>
      </c>
      <c r="I86" s="169" t="s">
        <v>143</v>
      </c>
      <c r="J86" s="168" t="s">
        <v>123</v>
      </c>
      <c r="K86" s="170" t="s">
        <v>144</v>
      </c>
      <c r="L86" s="171"/>
      <c r="M86" s="80" t="s">
        <v>145</v>
      </c>
      <c r="N86" s="81" t="s">
        <v>41</v>
      </c>
      <c r="O86" s="81" t="s">
        <v>146</v>
      </c>
      <c r="P86" s="81" t="s">
        <v>147</v>
      </c>
      <c r="Q86" s="81" t="s">
        <v>148</v>
      </c>
      <c r="R86" s="81" t="s">
        <v>149</v>
      </c>
      <c r="S86" s="81" t="s">
        <v>150</v>
      </c>
      <c r="T86" s="82" t="s">
        <v>151</v>
      </c>
    </row>
    <row r="87" spans="2:65" s="1" customFormat="1" ht="29.25" customHeight="1">
      <c r="B87" s="40"/>
      <c r="C87" s="86" t="s">
        <v>124</v>
      </c>
      <c r="D87" s="62"/>
      <c r="E87" s="62"/>
      <c r="F87" s="62"/>
      <c r="G87" s="62"/>
      <c r="H87" s="62"/>
      <c r="I87" s="163"/>
      <c r="J87" s="172">
        <f>BK87</f>
        <v>0</v>
      </c>
      <c r="K87" s="62"/>
      <c r="L87" s="60"/>
      <c r="M87" s="83"/>
      <c r="N87" s="84"/>
      <c r="O87" s="84"/>
      <c r="P87" s="173">
        <f>P88+P163</f>
        <v>0</v>
      </c>
      <c r="Q87" s="84"/>
      <c r="R87" s="173">
        <f>R88+R163</f>
        <v>137.90093139999999</v>
      </c>
      <c r="S87" s="84"/>
      <c r="T87" s="174">
        <f>T88+T163</f>
        <v>67.999759999999995</v>
      </c>
      <c r="AT87" s="23" t="s">
        <v>70</v>
      </c>
      <c r="AU87" s="23" t="s">
        <v>125</v>
      </c>
      <c r="BK87" s="175">
        <f>BK88+BK163</f>
        <v>0</v>
      </c>
    </row>
    <row r="88" spans="2:65" s="10" customFormat="1" ht="37.35" customHeight="1">
      <c r="B88" s="176"/>
      <c r="C88" s="177"/>
      <c r="D88" s="178" t="s">
        <v>70</v>
      </c>
      <c r="E88" s="179" t="s">
        <v>152</v>
      </c>
      <c r="F88" s="179" t="s">
        <v>153</v>
      </c>
      <c r="G88" s="177"/>
      <c r="H88" s="177"/>
      <c r="I88" s="180"/>
      <c r="J88" s="181">
        <f>BK88</f>
        <v>0</v>
      </c>
      <c r="K88" s="177"/>
      <c r="L88" s="182"/>
      <c r="M88" s="183"/>
      <c r="N88" s="184"/>
      <c r="O88" s="184"/>
      <c r="P88" s="185">
        <f>P89+P129+P132+P138+P146+P151+P154+P161</f>
        <v>0</v>
      </c>
      <c r="Q88" s="184"/>
      <c r="R88" s="185">
        <f>R89+R129+R132+R138+R146+R151+R154+R161</f>
        <v>137.90093139999999</v>
      </c>
      <c r="S88" s="184"/>
      <c r="T88" s="186">
        <f>T89+T129+T132+T138+T146+T151+T154+T161</f>
        <v>67.999759999999995</v>
      </c>
      <c r="AR88" s="187" t="s">
        <v>79</v>
      </c>
      <c r="AT88" s="188" t="s">
        <v>70</v>
      </c>
      <c r="AU88" s="188" t="s">
        <v>71</v>
      </c>
      <c r="AY88" s="187" t="s">
        <v>154</v>
      </c>
      <c r="BK88" s="189">
        <f>BK89+BK129+BK132+BK138+BK146+BK151+BK154+BK161</f>
        <v>0</v>
      </c>
    </row>
    <row r="89" spans="2:65" s="10" customFormat="1" ht="19.899999999999999" customHeight="1">
      <c r="B89" s="176"/>
      <c r="C89" s="177"/>
      <c r="D89" s="190" t="s">
        <v>70</v>
      </c>
      <c r="E89" s="191" t="s">
        <v>79</v>
      </c>
      <c r="F89" s="191" t="s">
        <v>155</v>
      </c>
      <c r="G89" s="177"/>
      <c r="H89" s="177"/>
      <c r="I89" s="180"/>
      <c r="J89" s="192">
        <f>BK89</f>
        <v>0</v>
      </c>
      <c r="K89" s="177"/>
      <c r="L89" s="182"/>
      <c r="M89" s="183"/>
      <c r="N89" s="184"/>
      <c r="O89" s="184"/>
      <c r="P89" s="185">
        <f>SUM(P90:P128)</f>
        <v>0</v>
      </c>
      <c r="Q89" s="184"/>
      <c r="R89" s="185">
        <f>SUM(R90:R128)</f>
        <v>56.844180000000001</v>
      </c>
      <c r="S89" s="184"/>
      <c r="T89" s="186">
        <f>SUM(T90:T128)</f>
        <v>60.631999999999998</v>
      </c>
      <c r="AR89" s="187" t="s">
        <v>79</v>
      </c>
      <c r="AT89" s="188" t="s">
        <v>70</v>
      </c>
      <c r="AU89" s="188" t="s">
        <v>79</v>
      </c>
      <c r="AY89" s="187" t="s">
        <v>154</v>
      </c>
      <c r="BK89" s="189">
        <f>SUM(BK90:BK128)</f>
        <v>0</v>
      </c>
    </row>
    <row r="90" spans="2:65" s="1" customFormat="1" ht="22.5" customHeight="1">
      <c r="B90" s="40"/>
      <c r="C90" s="193" t="s">
        <v>79</v>
      </c>
      <c r="D90" s="193" t="s">
        <v>156</v>
      </c>
      <c r="E90" s="194" t="s">
        <v>611</v>
      </c>
      <c r="F90" s="195" t="s">
        <v>612</v>
      </c>
      <c r="G90" s="196" t="s">
        <v>159</v>
      </c>
      <c r="H90" s="197">
        <v>71.599999999999994</v>
      </c>
      <c r="I90" s="198"/>
      <c r="J90" s="199">
        <f>ROUND(I90*H90,2)</f>
        <v>0</v>
      </c>
      <c r="K90" s="195" t="s">
        <v>160</v>
      </c>
      <c r="L90" s="60"/>
      <c r="M90" s="200" t="s">
        <v>21</v>
      </c>
      <c r="N90" s="201" t="s">
        <v>42</v>
      </c>
      <c r="O90" s="41"/>
      <c r="P90" s="202">
        <f>O90*H90</f>
        <v>0</v>
      </c>
      <c r="Q90" s="202">
        <v>0</v>
      </c>
      <c r="R90" s="202">
        <f>Q90*H90</f>
        <v>0</v>
      </c>
      <c r="S90" s="202">
        <v>0.44</v>
      </c>
      <c r="T90" s="203">
        <f>S90*H90</f>
        <v>31.503999999999998</v>
      </c>
      <c r="AR90" s="23" t="s">
        <v>161</v>
      </c>
      <c r="AT90" s="23" t="s">
        <v>156</v>
      </c>
      <c r="AU90" s="23" t="s">
        <v>81</v>
      </c>
      <c r="AY90" s="23" t="s">
        <v>154</v>
      </c>
      <c r="BE90" s="204">
        <f>IF(N90="základní",J90,0)</f>
        <v>0</v>
      </c>
      <c r="BF90" s="204">
        <f>IF(N90="snížená",J90,0)</f>
        <v>0</v>
      </c>
      <c r="BG90" s="204">
        <f>IF(N90="zákl. přenesená",J90,0)</f>
        <v>0</v>
      </c>
      <c r="BH90" s="204">
        <f>IF(N90="sníž. přenesená",J90,0)</f>
        <v>0</v>
      </c>
      <c r="BI90" s="204">
        <f>IF(N90="nulová",J90,0)</f>
        <v>0</v>
      </c>
      <c r="BJ90" s="23" t="s">
        <v>79</v>
      </c>
      <c r="BK90" s="204">
        <f>ROUND(I90*H90,2)</f>
        <v>0</v>
      </c>
      <c r="BL90" s="23" t="s">
        <v>161</v>
      </c>
      <c r="BM90" s="23" t="s">
        <v>613</v>
      </c>
    </row>
    <row r="91" spans="2:65" s="1" customFormat="1" ht="22.5" customHeight="1">
      <c r="B91" s="40"/>
      <c r="C91" s="193" t="s">
        <v>81</v>
      </c>
      <c r="D91" s="193" t="s">
        <v>156</v>
      </c>
      <c r="E91" s="194" t="s">
        <v>614</v>
      </c>
      <c r="F91" s="195" t="s">
        <v>615</v>
      </c>
      <c r="G91" s="196" t="s">
        <v>159</v>
      </c>
      <c r="H91" s="197">
        <v>71.599999999999994</v>
      </c>
      <c r="I91" s="198"/>
      <c r="J91" s="199">
        <f>ROUND(I91*H91,2)</f>
        <v>0</v>
      </c>
      <c r="K91" s="195" t="s">
        <v>160</v>
      </c>
      <c r="L91" s="60"/>
      <c r="M91" s="200" t="s">
        <v>21</v>
      </c>
      <c r="N91" s="201" t="s">
        <v>42</v>
      </c>
      <c r="O91" s="41"/>
      <c r="P91" s="202">
        <f>O91*H91</f>
        <v>0</v>
      </c>
      <c r="Q91" s="202">
        <v>0</v>
      </c>
      <c r="R91" s="202">
        <f>Q91*H91</f>
        <v>0</v>
      </c>
      <c r="S91" s="202">
        <v>0.22</v>
      </c>
      <c r="T91" s="203">
        <f>S91*H91</f>
        <v>15.751999999999999</v>
      </c>
      <c r="AR91" s="23" t="s">
        <v>161</v>
      </c>
      <c r="AT91" s="23" t="s">
        <v>156</v>
      </c>
      <c r="AU91" s="23" t="s">
        <v>81</v>
      </c>
      <c r="AY91" s="23" t="s">
        <v>154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3" t="s">
        <v>79</v>
      </c>
      <c r="BK91" s="204">
        <f>ROUND(I91*H91,2)</f>
        <v>0</v>
      </c>
      <c r="BL91" s="23" t="s">
        <v>161</v>
      </c>
      <c r="BM91" s="23" t="s">
        <v>616</v>
      </c>
    </row>
    <row r="92" spans="2:65" s="11" customFormat="1" ht="13.5">
      <c r="B92" s="205"/>
      <c r="C92" s="206"/>
      <c r="D92" s="207" t="s">
        <v>177</v>
      </c>
      <c r="E92" s="208" t="s">
        <v>21</v>
      </c>
      <c r="F92" s="209" t="s">
        <v>617</v>
      </c>
      <c r="G92" s="206"/>
      <c r="H92" s="210">
        <v>71.599999999999994</v>
      </c>
      <c r="I92" s="211"/>
      <c r="J92" s="206"/>
      <c r="K92" s="206"/>
      <c r="L92" s="212"/>
      <c r="M92" s="213"/>
      <c r="N92" s="214"/>
      <c r="O92" s="214"/>
      <c r="P92" s="214"/>
      <c r="Q92" s="214"/>
      <c r="R92" s="214"/>
      <c r="S92" s="214"/>
      <c r="T92" s="215"/>
      <c r="AT92" s="216" t="s">
        <v>177</v>
      </c>
      <c r="AU92" s="216" t="s">
        <v>81</v>
      </c>
      <c r="AV92" s="11" t="s">
        <v>81</v>
      </c>
      <c r="AW92" s="11" t="s">
        <v>35</v>
      </c>
      <c r="AX92" s="11" t="s">
        <v>79</v>
      </c>
      <c r="AY92" s="216" t="s">
        <v>154</v>
      </c>
    </row>
    <row r="93" spans="2:65" s="1" customFormat="1" ht="22.5" customHeight="1">
      <c r="B93" s="40"/>
      <c r="C93" s="193" t="s">
        <v>166</v>
      </c>
      <c r="D93" s="193" t="s">
        <v>156</v>
      </c>
      <c r="E93" s="194" t="s">
        <v>174</v>
      </c>
      <c r="F93" s="195" t="s">
        <v>175</v>
      </c>
      <c r="G93" s="196" t="s">
        <v>159</v>
      </c>
      <c r="H93" s="197">
        <v>104.5</v>
      </c>
      <c r="I93" s="198"/>
      <c r="J93" s="199">
        <f>ROUND(I93*H93,2)</f>
        <v>0</v>
      </c>
      <c r="K93" s="195" t="s">
        <v>160</v>
      </c>
      <c r="L93" s="60"/>
      <c r="M93" s="200" t="s">
        <v>21</v>
      </c>
      <c r="N93" s="201" t="s">
        <v>42</v>
      </c>
      <c r="O93" s="41"/>
      <c r="P93" s="202">
        <f>O93*H93</f>
        <v>0</v>
      </c>
      <c r="Q93" s="202">
        <v>4.0000000000000003E-5</v>
      </c>
      <c r="R93" s="202">
        <f>Q93*H93</f>
        <v>4.1800000000000006E-3</v>
      </c>
      <c r="S93" s="202">
        <v>0.128</v>
      </c>
      <c r="T93" s="203">
        <f>S93*H93</f>
        <v>13.375999999999999</v>
      </c>
      <c r="AR93" s="23" t="s">
        <v>161</v>
      </c>
      <c r="AT93" s="23" t="s">
        <v>156</v>
      </c>
      <c r="AU93" s="23" t="s">
        <v>81</v>
      </c>
      <c r="AY93" s="23" t="s">
        <v>154</v>
      </c>
      <c r="BE93" s="204">
        <f>IF(N93="základní",J93,0)</f>
        <v>0</v>
      </c>
      <c r="BF93" s="204">
        <f>IF(N93="snížená",J93,0)</f>
        <v>0</v>
      </c>
      <c r="BG93" s="204">
        <f>IF(N93="zákl. přenesená",J93,0)</f>
        <v>0</v>
      </c>
      <c r="BH93" s="204">
        <f>IF(N93="sníž. přenesená",J93,0)</f>
        <v>0</v>
      </c>
      <c r="BI93" s="204">
        <f>IF(N93="nulová",J93,0)</f>
        <v>0</v>
      </c>
      <c r="BJ93" s="23" t="s">
        <v>79</v>
      </c>
      <c r="BK93" s="204">
        <f>ROUND(I93*H93,2)</f>
        <v>0</v>
      </c>
      <c r="BL93" s="23" t="s">
        <v>161</v>
      </c>
      <c r="BM93" s="23" t="s">
        <v>618</v>
      </c>
    </row>
    <row r="94" spans="2:65" s="11" customFormat="1" ht="13.5">
      <c r="B94" s="205"/>
      <c r="C94" s="206"/>
      <c r="D94" s="219" t="s">
        <v>177</v>
      </c>
      <c r="E94" s="229" t="s">
        <v>21</v>
      </c>
      <c r="F94" s="230" t="s">
        <v>619</v>
      </c>
      <c r="G94" s="206"/>
      <c r="H94" s="231">
        <v>89.5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177</v>
      </c>
      <c r="AU94" s="216" t="s">
        <v>81</v>
      </c>
      <c r="AV94" s="11" t="s">
        <v>81</v>
      </c>
      <c r="AW94" s="11" t="s">
        <v>35</v>
      </c>
      <c r="AX94" s="11" t="s">
        <v>71</v>
      </c>
      <c r="AY94" s="216" t="s">
        <v>154</v>
      </c>
    </row>
    <row r="95" spans="2:65" s="11" customFormat="1" ht="13.5">
      <c r="B95" s="205"/>
      <c r="C95" s="206"/>
      <c r="D95" s="219" t="s">
        <v>177</v>
      </c>
      <c r="E95" s="229" t="s">
        <v>21</v>
      </c>
      <c r="F95" s="230" t="s">
        <v>620</v>
      </c>
      <c r="G95" s="206"/>
      <c r="H95" s="231">
        <v>15</v>
      </c>
      <c r="I95" s="211"/>
      <c r="J95" s="206"/>
      <c r="K95" s="206"/>
      <c r="L95" s="212"/>
      <c r="M95" s="213"/>
      <c r="N95" s="214"/>
      <c r="O95" s="214"/>
      <c r="P95" s="214"/>
      <c r="Q95" s="214"/>
      <c r="R95" s="214"/>
      <c r="S95" s="214"/>
      <c r="T95" s="215"/>
      <c r="AT95" s="216" t="s">
        <v>177</v>
      </c>
      <c r="AU95" s="216" t="s">
        <v>81</v>
      </c>
      <c r="AV95" s="11" t="s">
        <v>81</v>
      </c>
      <c r="AW95" s="11" t="s">
        <v>35</v>
      </c>
      <c r="AX95" s="11" t="s">
        <v>71</v>
      </c>
      <c r="AY95" s="216" t="s">
        <v>154</v>
      </c>
    </row>
    <row r="96" spans="2:65" s="13" customFormat="1" ht="13.5">
      <c r="B96" s="232"/>
      <c r="C96" s="233"/>
      <c r="D96" s="207" t="s">
        <v>177</v>
      </c>
      <c r="E96" s="234" t="s">
        <v>21</v>
      </c>
      <c r="F96" s="235" t="s">
        <v>209</v>
      </c>
      <c r="G96" s="233"/>
      <c r="H96" s="236">
        <v>104.5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AT96" s="242" t="s">
        <v>177</v>
      </c>
      <c r="AU96" s="242" t="s">
        <v>81</v>
      </c>
      <c r="AV96" s="13" t="s">
        <v>161</v>
      </c>
      <c r="AW96" s="13" t="s">
        <v>35</v>
      </c>
      <c r="AX96" s="13" t="s">
        <v>79</v>
      </c>
      <c r="AY96" s="242" t="s">
        <v>154</v>
      </c>
    </row>
    <row r="97" spans="2:65" s="1" customFormat="1" ht="22.5" customHeight="1">
      <c r="B97" s="40"/>
      <c r="C97" s="193" t="s">
        <v>161</v>
      </c>
      <c r="D97" s="193" t="s">
        <v>156</v>
      </c>
      <c r="E97" s="194" t="s">
        <v>202</v>
      </c>
      <c r="F97" s="195" t="s">
        <v>203</v>
      </c>
      <c r="G97" s="196" t="s">
        <v>187</v>
      </c>
      <c r="H97" s="197">
        <v>32.340000000000003</v>
      </c>
      <c r="I97" s="198"/>
      <c r="J97" s="199">
        <f>ROUND(I97*H97,2)</f>
        <v>0</v>
      </c>
      <c r="K97" s="195" t="s">
        <v>160</v>
      </c>
      <c r="L97" s="60"/>
      <c r="M97" s="200" t="s">
        <v>21</v>
      </c>
      <c r="N97" s="201" t="s">
        <v>42</v>
      </c>
      <c r="O97" s="41"/>
      <c r="P97" s="202">
        <f>O97*H97</f>
        <v>0</v>
      </c>
      <c r="Q97" s="202">
        <v>0</v>
      </c>
      <c r="R97" s="202">
        <f>Q97*H97</f>
        <v>0</v>
      </c>
      <c r="S97" s="202">
        <v>0</v>
      </c>
      <c r="T97" s="203">
        <f>S97*H97</f>
        <v>0</v>
      </c>
      <c r="AR97" s="23" t="s">
        <v>161</v>
      </c>
      <c r="AT97" s="23" t="s">
        <v>156</v>
      </c>
      <c r="AU97" s="23" t="s">
        <v>81</v>
      </c>
      <c r="AY97" s="23" t="s">
        <v>154</v>
      </c>
      <c r="BE97" s="204">
        <f>IF(N97="základní",J97,0)</f>
        <v>0</v>
      </c>
      <c r="BF97" s="204">
        <f>IF(N97="snížená",J97,0)</f>
        <v>0</v>
      </c>
      <c r="BG97" s="204">
        <f>IF(N97="zákl. přenesená",J97,0)</f>
        <v>0</v>
      </c>
      <c r="BH97" s="204">
        <f>IF(N97="sníž. přenesená",J97,0)</f>
        <v>0</v>
      </c>
      <c r="BI97" s="204">
        <f>IF(N97="nulová",J97,0)</f>
        <v>0</v>
      </c>
      <c r="BJ97" s="23" t="s">
        <v>79</v>
      </c>
      <c r="BK97" s="204">
        <f>ROUND(I97*H97,2)</f>
        <v>0</v>
      </c>
      <c r="BL97" s="23" t="s">
        <v>161</v>
      </c>
      <c r="BM97" s="23" t="s">
        <v>621</v>
      </c>
    </row>
    <row r="98" spans="2:65" s="12" customFormat="1" ht="13.5">
      <c r="B98" s="217"/>
      <c r="C98" s="218"/>
      <c r="D98" s="219" t="s">
        <v>177</v>
      </c>
      <c r="E98" s="220" t="s">
        <v>21</v>
      </c>
      <c r="F98" s="221" t="s">
        <v>622</v>
      </c>
      <c r="G98" s="218"/>
      <c r="H98" s="222" t="s">
        <v>21</v>
      </c>
      <c r="I98" s="223"/>
      <c r="J98" s="218"/>
      <c r="K98" s="218"/>
      <c r="L98" s="224"/>
      <c r="M98" s="225"/>
      <c r="N98" s="226"/>
      <c r="O98" s="226"/>
      <c r="P98" s="226"/>
      <c r="Q98" s="226"/>
      <c r="R98" s="226"/>
      <c r="S98" s="226"/>
      <c r="T98" s="227"/>
      <c r="AT98" s="228" t="s">
        <v>177</v>
      </c>
      <c r="AU98" s="228" t="s">
        <v>81</v>
      </c>
      <c r="AV98" s="12" t="s">
        <v>79</v>
      </c>
      <c r="AW98" s="12" t="s">
        <v>35</v>
      </c>
      <c r="AX98" s="12" t="s">
        <v>71</v>
      </c>
      <c r="AY98" s="228" t="s">
        <v>154</v>
      </c>
    </row>
    <row r="99" spans="2:65" s="11" customFormat="1" ht="13.5">
      <c r="B99" s="205"/>
      <c r="C99" s="206"/>
      <c r="D99" s="207" t="s">
        <v>177</v>
      </c>
      <c r="E99" s="208" t="s">
        <v>113</v>
      </c>
      <c r="F99" s="209" t="s">
        <v>623</v>
      </c>
      <c r="G99" s="206"/>
      <c r="H99" s="210">
        <v>32.340000000000003</v>
      </c>
      <c r="I99" s="211"/>
      <c r="J99" s="206"/>
      <c r="K99" s="206"/>
      <c r="L99" s="212"/>
      <c r="M99" s="213"/>
      <c r="N99" s="214"/>
      <c r="O99" s="214"/>
      <c r="P99" s="214"/>
      <c r="Q99" s="214"/>
      <c r="R99" s="214"/>
      <c r="S99" s="214"/>
      <c r="T99" s="215"/>
      <c r="AT99" s="216" t="s">
        <v>177</v>
      </c>
      <c r="AU99" s="216" t="s">
        <v>81</v>
      </c>
      <c r="AV99" s="11" t="s">
        <v>81</v>
      </c>
      <c r="AW99" s="11" t="s">
        <v>35</v>
      </c>
      <c r="AX99" s="11" t="s">
        <v>79</v>
      </c>
      <c r="AY99" s="216" t="s">
        <v>154</v>
      </c>
    </row>
    <row r="100" spans="2:65" s="1" customFormat="1" ht="31.5" customHeight="1">
      <c r="B100" s="40"/>
      <c r="C100" s="193" t="s">
        <v>173</v>
      </c>
      <c r="D100" s="193" t="s">
        <v>156</v>
      </c>
      <c r="E100" s="194" t="s">
        <v>211</v>
      </c>
      <c r="F100" s="195" t="s">
        <v>212</v>
      </c>
      <c r="G100" s="196" t="s">
        <v>187</v>
      </c>
      <c r="H100" s="197">
        <v>9.702</v>
      </c>
      <c r="I100" s="198"/>
      <c r="J100" s="199">
        <f>ROUND(I100*H100,2)</f>
        <v>0</v>
      </c>
      <c r="K100" s="195" t="s">
        <v>160</v>
      </c>
      <c r="L100" s="60"/>
      <c r="M100" s="200" t="s">
        <v>21</v>
      </c>
      <c r="N100" s="201" t="s">
        <v>42</v>
      </c>
      <c r="O100" s="41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3" t="s">
        <v>161</v>
      </c>
      <c r="AT100" s="23" t="s">
        <v>156</v>
      </c>
      <c r="AU100" s="23" t="s">
        <v>81</v>
      </c>
      <c r="AY100" s="23" t="s">
        <v>154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3" t="s">
        <v>79</v>
      </c>
      <c r="BK100" s="204">
        <f>ROUND(I100*H100,2)</f>
        <v>0</v>
      </c>
      <c r="BL100" s="23" t="s">
        <v>161</v>
      </c>
      <c r="BM100" s="23" t="s">
        <v>624</v>
      </c>
    </row>
    <row r="101" spans="2:65" s="11" customFormat="1" ht="13.5">
      <c r="B101" s="205"/>
      <c r="C101" s="206"/>
      <c r="D101" s="207" t="s">
        <v>177</v>
      </c>
      <c r="E101" s="208" t="s">
        <v>21</v>
      </c>
      <c r="F101" s="209" t="s">
        <v>214</v>
      </c>
      <c r="G101" s="206"/>
      <c r="H101" s="210">
        <v>9.702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177</v>
      </c>
      <c r="AU101" s="216" t="s">
        <v>81</v>
      </c>
      <c r="AV101" s="11" t="s">
        <v>81</v>
      </c>
      <c r="AW101" s="11" t="s">
        <v>35</v>
      </c>
      <c r="AX101" s="11" t="s">
        <v>79</v>
      </c>
      <c r="AY101" s="216" t="s">
        <v>154</v>
      </c>
    </row>
    <row r="102" spans="2:65" s="1" customFormat="1" ht="31.5" customHeight="1">
      <c r="B102" s="40"/>
      <c r="C102" s="193" t="s">
        <v>179</v>
      </c>
      <c r="D102" s="193" t="s">
        <v>156</v>
      </c>
      <c r="E102" s="194" t="s">
        <v>625</v>
      </c>
      <c r="F102" s="195" t="s">
        <v>626</v>
      </c>
      <c r="G102" s="196" t="s">
        <v>187</v>
      </c>
      <c r="H102" s="197">
        <v>2.4</v>
      </c>
      <c r="I102" s="198"/>
      <c r="J102" s="199">
        <f>ROUND(I102*H102,2)</f>
        <v>0</v>
      </c>
      <c r="K102" s="195" t="s">
        <v>160</v>
      </c>
      <c r="L102" s="60"/>
      <c r="M102" s="200" t="s">
        <v>21</v>
      </c>
      <c r="N102" s="201" t="s">
        <v>42</v>
      </c>
      <c r="O102" s="41"/>
      <c r="P102" s="202">
        <f>O102*H102</f>
        <v>0</v>
      </c>
      <c r="Q102" s="202">
        <v>0</v>
      </c>
      <c r="R102" s="202">
        <f>Q102*H102</f>
        <v>0</v>
      </c>
      <c r="S102" s="202">
        <v>0</v>
      </c>
      <c r="T102" s="203">
        <f>S102*H102</f>
        <v>0</v>
      </c>
      <c r="AR102" s="23" t="s">
        <v>161</v>
      </c>
      <c r="AT102" s="23" t="s">
        <v>156</v>
      </c>
      <c r="AU102" s="23" t="s">
        <v>81</v>
      </c>
      <c r="AY102" s="23" t="s">
        <v>154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3" t="s">
        <v>79</v>
      </c>
      <c r="BK102" s="204">
        <f>ROUND(I102*H102,2)</f>
        <v>0</v>
      </c>
      <c r="BL102" s="23" t="s">
        <v>161</v>
      </c>
      <c r="BM102" s="23" t="s">
        <v>627</v>
      </c>
    </row>
    <row r="103" spans="2:65" s="11" customFormat="1" ht="13.5">
      <c r="B103" s="205"/>
      <c r="C103" s="206"/>
      <c r="D103" s="207" t="s">
        <v>177</v>
      </c>
      <c r="E103" s="208" t="s">
        <v>101</v>
      </c>
      <c r="F103" s="209" t="s">
        <v>628</v>
      </c>
      <c r="G103" s="206"/>
      <c r="H103" s="210">
        <v>2.4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177</v>
      </c>
      <c r="AU103" s="216" t="s">
        <v>81</v>
      </c>
      <c r="AV103" s="11" t="s">
        <v>81</v>
      </c>
      <c r="AW103" s="11" t="s">
        <v>35</v>
      </c>
      <c r="AX103" s="11" t="s">
        <v>79</v>
      </c>
      <c r="AY103" s="216" t="s">
        <v>154</v>
      </c>
    </row>
    <row r="104" spans="2:65" s="1" customFormat="1" ht="31.5" customHeight="1">
      <c r="B104" s="40"/>
      <c r="C104" s="193" t="s">
        <v>184</v>
      </c>
      <c r="D104" s="193" t="s">
        <v>156</v>
      </c>
      <c r="E104" s="194" t="s">
        <v>629</v>
      </c>
      <c r="F104" s="195" t="s">
        <v>630</v>
      </c>
      <c r="G104" s="196" t="s">
        <v>187</v>
      </c>
      <c r="H104" s="197">
        <v>0.72</v>
      </c>
      <c r="I104" s="198"/>
      <c r="J104" s="199">
        <f>ROUND(I104*H104,2)</f>
        <v>0</v>
      </c>
      <c r="K104" s="195" t="s">
        <v>160</v>
      </c>
      <c r="L104" s="60"/>
      <c r="M104" s="200" t="s">
        <v>21</v>
      </c>
      <c r="N104" s="201" t="s">
        <v>42</v>
      </c>
      <c r="O104" s="41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3" t="s">
        <v>161</v>
      </c>
      <c r="AT104" s="23" t="s">
        <v>156</v>
      </c>
      <c r="AU104" s="23" t="s">
        <v>81</v>
      </c>
      <c r="AY104" s="23" t="s">
        <v>154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3" t="s">
        <v>79</v>
      </c>
      <c r="BK104" s="204">
        <f>ROUND(I104*H104,2)</f>
        <v>0</v>
      </c>
      <c r="BL104" s="23" t="s">
        <v>161</v>
      </c>
      <c r="BM104" s="23" t="s">
        <v>631</v>
      </c>
    </row>
    <row r="105" spans="2:65" s="11" customFormat="1" ht="13.5">
      <c r="B105" s="205"/>
      <c r="C105" s="206"/>
      <c r="D105" s="207" t="s">
        <v>177</v>
      </c>
      <c r="E105" s="208" t="s">
        <v>21</v>
      </c>
      <c r="F105" s="209" t="s">
        <v>200</v>
      </c>
      <c r="G105" s="206"/>
      <c r="H105" s="210">
        <v>0.72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177</v>
      </c>
      <c r="AU105" s="216" t="s">
        <v>81</v>
      </c>
      <c r="AV105" s="11" t="s">
        <v>81</v>
      </c>
      <c r="AW105" s="11" t="s">
        <v>35</v>
      </c>
      <c r="AX105" s="11" t="s">
        <v>79</v>
      </c>
      <c r="AY105" s="216" t="s">
        <v>154</v>
      </c>
    </row>
    <row r="106" spans="2:65" s="1" customFormat="1" ht="22.5" customHeight="1">
      <c r="B106" s="40"/>
      <c r="C106" s="193" t="s">
        <v>190</v>
      </c>
      <c r="D106" s="193" t="s">
        <v>156</v>
      </c>
      <c r="E106" s="194" t="s">
        <v>246</v>
      </c>
      <c r="F106" s="195" t="s">
        <v>247</v>
      </c>
      <c r="G106" s="196" t="s">
        <v>187</v>
      </c>
      <c r="H106" s="197">
        <v>33.74</v>
      </c>
      <c r="I106" s="198"/>
      <c r="J106" s="199">
        <f>ROUND(I106*H106,2)</f>
        <v>0</v>
      </c>
      <c r="K106" s="195" t="s">
        <v>160</v>
      </c>
      <c r="L106" s="60"/>
      <c r="M106" s="200" t="s">
        <v>21</v>
      </c>
      <c r="N106" s="201" t="s">
        <v>42</v>
      </c>
      <c r="O106" s="41"/>
      <c r="P106" s="202">
        <f>O106*H106</f>
        <v>0</v>
      </c>
      <c r="Q106" s="202">
        <v>0</v>
      </c>
      <c r="R106" s="202">
        <f>Q106*H106</f>
        <v>0</v>
      </c>
      <c r="S106" s="202">
        <v>0</v>
      </c>
      <c r="T106" s="203">
        <f>S106*H106</f>
        <v>0</v>
      </c>
      <c r="AR106" s="23" t="s">
        <v>161</v>
      </c>
      <c r="AT106" s="23" t="s">
        <v>156</v>
      </c>
      <c r="AU106" s="23" t="s">
        <v>81</v>
      </c>
      <c r="AY106" s="23" t="s">
        <v>154</v>
      </c>
      <c r="BE106" s="204">
        <f>IF(N106="základní",J106,0)</f>
        <v>0</v>
      </c>
      <c r="BF106" s="204">
        <f>IF(N106="snížená",J106,0)</f>
        <v>0</v>
      </c>
      <c r="BG106" s="204">
        <f>IF(N106="zákl. přenesená",J106,0)</f>
        <v>0</v>
      </c>
      <c r="BH106" s="204">
        <f>IF(N106="sníž. přenesená",J106,0)</f>
        <v>0</v>
      </c>
      <c r="BI106" s="204">
        <f>IF(N106="nulová",J106,0)</f>
        <v>0</v>
      </c>
      <c r="BJ106" s="23" t="s">
        <v>79</v>
      </c>
      <c r="BK106" s="204">
        <f>ROUND(I106*H106,2)</f>
        <v>0</v>
      </c>
      <c r="BL106" s="23" t="s">
        <v>161</v>
      </c>
      <c r="BM106" s="23" t="s">
        <v>632</v>
      </c>
    </row>
    <row r="107" spans="2:65" s="11" customFormat="1" ht="13.5">
      <c r="B107" s="205"/>
      <c r="C107" s="206"/>
      <c r="D107" s="207" t="s">
        <v>177</v>
      </c>
      <c r="E107" s="208" t="s">
        <v>107</v>
      </c>
      <c r="F107" s="209" t="s">
        <v>633</v>
      </c>
      <c r="G107" s="206"/>
      <c r="H107" s="210">
        <v>33.74</v>
      </c>
      <c r="I107" s="211"/>
      <c r="J107" s="206"/>
      <c r="K107" s="206"/>
      <c r="L107" s="212"/>
      <c r="M107" s="213"/>
      <c r="N107" s="214"/>
      <c r="O107" s="214"/>
      <c r="P107" s="214"/>
      <c r="Q107" s="214"/>
      <c r="R107" s="214"/>
      <c r="S107" s="214"/>
      <c r="T107" s="215"/>
      <c r="AT107" s="216" t="s">
        <v>177</v>
      </c>
      <c r="AU107" s="216" t="s">
        <v>81</v>
      </c>
      <c r="AV107" s="11" t="s">
        <v>81</v>
      </c>
      <c r="AW107" s="11" t="s">
        <v>35</v>
      </c>
      <c r="AX107" s="11" t="s">
        <v>79</v>
      </c>
      <c r="AY107" s="216" t="s">
        <v>154</v>
      </c>
    </row>
    <row r="108" spans="2:65" s="1" customFormat="1" ht="31.5" customHeight="1">
      <c r="B108" s="40"/>
      <c r="C108" s="193" t="s">
        <v>196</v>
      </c>
      <c r="D108" s="193" t="s">
        <v>156</v>
      </c>
      <c r="E108" s="194" t="s">
        <v>256</v>
      </c>
      <c r="F108" s="195" t="s">
        <v>257</v>
      </c>
      <c r="G108" s="196" t="s">
        <v>187</v>
      </c>
      <c r="H108" s="197">
        <v>168.7</v>
      </c>
      <c r="I108" s="198"/>
      <c r="J108" s="199">
        <f>ROUND(I108*H108,2)</f>
        <v>0</v>
      </c>
      <c r="K108" s="195" t="s">
        <v>160</v>
      </c>
      <c r="L108" s="60"/>
      <c r="M108" s="200" t="s">
        <v>21</v>
      </c>
      <c r="N108" s="201" t="s">
        <v>42</v>
      </c>
      <c r="O108" s="41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3" t="s">
        <v>161</v>
      </c>
      <c r="AT108" s="23" t="s">
        <v>156</v>
      </c>
      <c r="AU108" s="23" t="s">
        <v>81</v>
      </c>
      <c r="AY108" s="23" t="s">
        <v>154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3" t="s">
        <v>79</v>
      </c>
      <c r="BK108" s="204">
        <f>ROUND(I108*H108,2)</f>
        <v>0</v>
      </c>
      <c r="BL108" s="23" t="s">
        <v>161</v>
      </c>
      <c r="BM108" s="23" t="s">
        <v>634</v>
      </c>
    </row>
    <row r="109" spans="2:65" s="11" customFormat="1" ht="13.5">
      <c r="B109" s="205"/>
      <c r="C109" s="206"/>
      <c r="D109" s="207" t="s">
        <v>177</v>
      </c>
      <c r="E109" s="208" t="s">
        <v>21</v>
      </c>
      <c r="F109" s="209" t="s">
        <v>259</v>
      </c>
      <c r="G109" s="206"/>
      <c r="H109" s="210">
        <v>168.7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177</v>
      </c>
      <c r="AU109" s="216" t="s">
        <v>81</v>
      </c>
      <c r="AV109" s="11" t="s">
        <v>81</v>
      </c>
      <c r="AW109" s="11" t="s">
        <v>35</v>
      </c>
      <c r="AX109" s="11" t="s">
        <v>79</v>
      </c>
      <c r="AY109" s="216" t="s">
        <v>154</v>
      </c>
    </row>
    <row r="110" spans="2:65" s="1" customFormat="1" ht="22.5" customHeight="1">
      <c r="B110" s="40"/>
      <c r="C110" s="193" t="s">
        <v>201</v>
      </c>
      <c r="D110" s="193" t="s">
        <v>156</v>
      </c>
      <c r="E110" s="194" t="s">
        <v>266</v>
      </c>
      <c r="F110" s="195" t="s">
        <v>267</v>
      </c>
      <c r="G110" s="196" t="s">
        <v>187</v>
      </c>
      <c r="H110" s="197">
        <v>1</v>
      </c>
      <c r="I110" s="198"/>
      <c r="J110" s="199">
        <f>ROUND(I110*H110,2)</f>
        <v>0</v>
      </c>
      <c r="K110" s="195" t="s">
        <v>160</v>
      </c>
      <c r="L110" s="60"/>
      <c r="M110" s="200" t="s">
        <v>21</v>
      </c>
      <c r="N110" s="201" t="s">
        <v>42</v>
      </c>
      <c r="O110" s="41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AR110" s="23" t="s">
        <v>161</v>
      </c>
      <c r="AT110" s="23" t="s">
        <v>156</v>
      </c>
      <c r="AU110" s="23" t="s">
        <v>81</v>
      </c>
      <c r="AY110" s="23" t="s">
        <v>154</v>
      </c>
      <c r="BE110" s="204">
        <f>IF(N110="základní",J110,0)</f>
        <v>0</v>
      </c>
      <c r="BF110" s="204">
        <f>IF(N110="snížená",J110,0)</f>
        <v>0</v>
      </c>
      <c r="BG110" s="204">
        <f>IF(N110="zákl. přenesená",J110,0)</f>
        <v>0</v>
      </c>
      <c r="BH110" s="204">
        <f>IF(N110="sníž. přenesená",J110,0)</f>
        <v>0</v>
      </c>
      <c r="BI110" s="204">
        <f>IF(N110="nulová",J110,0)</f>
        <v>0</v>
      </c>
      <c r="BJ110" s="23" t="s">
        <v>79</v>
      </c>
      <c r="BK110" s="204">
        <f>ROUND(I110*H110,2)</f>
        <v>0</v>
      </c>
      <c r="BL110" s="23" t="s">
        <v>161</v>
      </c>
      <c r="BM110" s="23" t="s">
        <v>635</v>
      </c>
    </row>
    <row r="111" spans="2:65" s="1" customFormat="1" ht="22.5" customHeight="1">
      <c r="B111" s="40"/>
      <c r="C111" s="193" t="s">
        <v>210</v>
      </c>
      <c r="D111" s="193" t="s">
        <v>156</v>
      </c>
      <c r="E111" s="194" t="s">
        <v>271</v>
      </c>
      <c r="F111" s="195" t="s">
        <v>272</v>
      </c>
      <c r="G111" s="196" t="s">
        <v>187</v>
      </c>
      <c r="H111" s="197">
        <v>33.74</v>
      </c>
      <c r="I111" s="198"/>
      <c r="J111" s="199">
        <f>ROUND(I111*H111,2)</f>
        <v>0</v>
      </c>
      <c r="K111" s="195" t="s">
        <v>160</v>
      </c>
      <c r="L111" s="60"/>
      <c r="M111" s="200" t="s">
        <v>21</v>
      </c>
      <c r="N111" s="201" t="s">
        <v>42</v>
      </c>
      <c r="O111" s="41"/>
      <c r="P111" s="202">
        <f>O111*H111</f>
        <v>0</v>
      </c>
      <c r="Q111" s="202">
        <v>0</v>
      </c>
      <c r="R111" s="202">
        <f>Q111*H111</f>
        <v>0</v>
      </c>
      <c r="S111" s="202">
        <v>0</v>
      </c>
      <c r="T111" s="203">
        <f>S111*H111</f>
        <v>0</v>
      </c>
      <c r="AR111" s="23" t="s">
        <v>161</v>
      </c>
      <c r="AT111" s="23" t="s">
        <v>156</v>
      </c>
      <c r="AU111" s="23" t="s">
        <v>81</v>
      </c>
      <c r="AY111" s="23" t="s">
        <v>154</v>
      </c>
      <c r="BE111" s="204">
        <f>IF(N111="základní",J111,0)</f>
        <v>0</v>
      </c>
      <c r="BF111" s="204">
        <f>IF(N111="snížená",J111,0)</f>
        <v>0</v>
      </c>
      <c r="BG111" s="204">
        <f>IF(N111="zákl. přenesená",J111,0)</f>
        <v>0</v>
      </c>
      <c r="BH111" s="204">
        <f>IF(N111="sníž. přenesená",J111,0)</f>
        <v>0</v>
      </c>
      <c r="BI111" s="204">
        <f>IF(N111="nulová",J111,0)</f>
        <v>0</v>
      </c>
      <c r="BJ111" s="23" t="s">
        <v>79</v>
      </c>
      <c r="BK111" s="204">
        <f>ROUND(I111*H111,2)</f>
        <v>0</v>
      </c>
      <c r="BL111" s="23" t="s">
        <v>161</v>
      </c>
      <c r="BM111" s="23" t="s">
        <v>636</v>
      </c>
    </row>
    <row r="112" spans="2:65" s="11" customFormat="1" ht="13.5">
      <c r="B112" s="205"/>
      <c r="C112" s="206"/>
      <c r="D112" s="207" t="s">
        <v>177</v>
      </c>
      <c r="E112" s="208" t="s">
        <v>21</v>
      </c>
      <c r="F112" s="209" t="s">
        <v>107</v>
      </c>
      <c r="G112" s="206"/>
      <c r="H112" s="210">
        <v>33.74</v>
      </c>
      <c r="I112" s="211"/>
      <c r="J112" s="206"/>
      <c r="K112" s="206"/>
      <c r="L112" s="212"/>
      <c r="M112" s="213"/>
      <c r="N112" s="214"/>
      <c r="O112" s="214"/>
      <c r="P112" s="214"/>
      <c r="Q112" s="214"/>
      <c r="R112" s="214"/>
      <c r="S112" s="214"/>
      <c r="T112" s="215"/>
      <c r="AT112" s="216" t="s">
        <v>177</v>
      </c>
      <c r="AU112" s="216" t="s">
        <v>81</v>
      </c>
      <c r="AV112" s="11" t="s">
        <v>81</v>
      </c>
      <c r="AW112" s="11" t="s">
        <v>35</v>
      </c>
      <c r="AX112" s="11" t="s">
        <v>79</v>
      </c>
      <c r="AY112" s="216" t="s">
        <v>154</v>
      </c>
    </row>
    <row r="113" spans="2:65" s="1" customFormat="1" ht="22.5" customHeight="1">
      <c r="B113" s="40"/>
      <c r="C113" s="193" t="s">
        <v>215</v>
      </c>
      <c r="D113" s="193" t="s">
        <v>156</v>
      </c>
      <c r="E113" s="194" t="s">
        <v>278</v>
      </c>
      <c r="F113" s="195" t="s">
        <v>279</v>
      </c>
      <c r="G113" s="196" t="s">
        <v>280</v>
      </c>
      <c r="H113" s="197">
        <v>56.345999999999997</v>
      </c>
      <c r="I113" s="198"/>
      <c r="J113" s="199">
        <f>ROUND(I113*H113,2)</f>
        <v>0</v>
      </c>
      <c r="K113" s="195" t="s">
        <v>160</v>
      </c>
      <c r="L113" s="60"/>
      <c r="M113" s="200" t="s">
        <v>21</v>
      </c>
      <c r="N113" s="201" t="s">
        <v>42</v>
      </c>
      <c r="O113" s="41"/>
      <c r="P113" s="202">
        <f>O113*H113</f>
        <v>0</v>
      </c>
      <c r="Q113" s="202">
        <v>0</v>
      </c>
      <c r="R113" s="202">
        <f>Q113*H113</f>
        <v>0</v>
      </c>
      <c r="S113" s="202">
        <v>0</v>
      </c>
      <c r="T113" s="203">
        <f>S113*H113</f>
        <v>0</v>
      </c>
      <c r="AR113" s="23" t="s">
        <v>161</v>
      </c>
      <c r="AT113" s="23" t="s">
        <v>156</v>
      </c>
      <c r="AU113" s="23" t="s">
        <v>81</v>
      </c>
      <c r="AY113" s="23" t="s">
        <v>154</v>
      </c>
      <c r="BE113" s="204">
        <f>IF(N113="základní",J113,0)</f>
        <v>0</v>
      </c>
      <c r="BF113" s="204">
        <f>IF(N113="snížená",J113,0)</f>
        <v>0</v>
      </c>
      <c r="BG113" s="204">
        <f>IF(N113="zákl. přenesená",J113,0)</f>
        <v>0</v>
      </c>
      <c r="BH113" s="204">
        <f>IF(N113="sníž. přenesená",J113,0)</f>
        <v>0</v>
      </c>
      <c r="BI113" s="204">
        <f>IF(N113="nulová",J113,0)</f>
        <v>0</v>
      </c>
      <c r="BJ113" s="23" t="s">
        <v>79</v>
      </c>
      <c r="BK113" s="204">
        <f>ROUND(I113*H113,2)</f>
        <v>0</v>
      </c>
      <c r="BL113" s="23" t="s">
        <v>161</v>
      </c>
      <c r="BM113" s="23" t="s">
        <v>637</v>
      </c>
    </row>
    <row r="114" spans="2:65" s="11" customFormat="1" ht="13.5">
      <c r="B114" s="205"/>
      <c r="C114" s="206"/>
      <c r="D114" s="207" t="s">
        <v>177</v>
      </c>
      <c r="E114" s="208" t="s">
        <v>21</v>
      </c>
      <c r="F114" s="209" t="s">
        <v>282</v>
      </c>
      <c r="G114" s="206"/>
      <c r="H114" s="210">
        <v>56.345999999999997</v>
      </c>
      <c r="I114" s="211"/>
      <c r="J114" s="206"/>
      <c r="K114" s="206"/>
      <c r="L114" s="212"/>
      <c r="M114" s="213"/>
      <c r="N114" s="214"/>
      <c r="O114" s="214"/>
      <c r="P114" s="214"/>
      <c r="Q114" s="214"/>
      <c r="R114" s="214"/>
      <c r="S114" s="214"/>
      <c r="T114" s="215"/>
      <c r="AT114" s="216" t="s">
        <v>177</v>
      </c>
      <c r="AU114" s="216" t="s">
        <v>81</v>
      </c>
      <c r="AV114" s="11" t="s">
        <v>81</v>
      </c>
      <c r="AW114" s="11" t="s">
        <v>35</v>
      </c>
      <c r="AX114" s="11" t="s">
        <v>79</v>
      </c>
      <c r="AY114" s="216" t="s">
        <v>154</v>
      </c>
    </row>
    <row r="115" spans="2:65" s="1" customFormat="1" ht="22.5" customHeight="1">
      <c r="B115" s="40"/>
      <c r="C115" s="193" t="s">
        <v>221</v>
      </c>
      <c r="D115" s="193" t="s">
        <v>156</v>
      </c>
      <c r="E115" s="194" t="s">
        <v>284</v>
      </c>
      <c r="F115" s="195" t="s">
        <v>285</v>
      </c>
      <c r="G115" s="196" t="s">
        <v>187</v>
      </c>
      <c r="H115" s="197">
        <v>9.7200000000000006</v>
      </c>
      <c r="I115" s="198"/>
      <c r="J115" s="199">
        <f>ROUND(I115*H115,2)</f>
        <v>0</v>
      </c>
      <c r="K115" s="195" t="s">
        <v>160</v>
      </c>
      <c r="L115" s="60"/>
      <c r="M115" s="200" t="s">
        <v>21</v>
      </c>
      <c r="N115" s="201" t="s">
        <v>42</v>
      </c>
      <c r="O115" s="41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3" t="s">
        <v>161</v>
      </c>
      <c r="AT115" s="23" t="s">
        <v>156</v>
      </c>
      <c r="AU115" s="23" t="s">
        <v>81</v>
      </c>
      <c r="AY115" s="23" t="s">
        <v>154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3" t="s">
        <v>79</v>
      </c>
      <c r="BK115" s="204">
        <f>ROUND(I115*H115,2)</f>
        <v>0</v>
      </c>
      <c r="BL115" s="23" t="s">
        <v>161</v>
      </c>
      <c r="BM115" s="23" t="s">
        <v>638</v>
      </c>
    </row>
    <row r="116" spans="2:65" s="12" customFormat="1" ht="13.5">
      <c r="B116" s="217"/>
      <c r="C116" s="218"/>
      <c r="D116" s="219" t="s">
        <v>177</v>
      </c>
      <c r="E116" s="220" t="s">
        <v>21</v>
      </c>
      <c r="F116" s="221" t="s">
        <v>639</v>
      </c>
      <c r="G116" s="218"/>
      <c r="H116" s="222" t="s">
        <v>21</v>
      </c>
      <c r="I116" s="223"/>
      <c r="J116" s="218"/>
      <c r="K116" s="218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177</v>
      </c>
      <c r="AU116" s="228" t="s">
        <v>81</v>
      </c>
      <c r="AV116" s="12" t="s">
        <v>79</v>
      </c>
      <c r="AW116" s="12" t="s">
        <v>35</v>
      </c>
      <c r="AX116" s="12" t="s">
        <v>71</v>
      </c>
      <c r="AY116" s="228" t="s">
        <v>154</v>
      </c>
    </row>
    <row r="117" spans="2:65" s="11" customFormat="1" ht="13.5">
      <c r="B117" s="205"/>
      <c r="C117" s="206"/>
      <c r="D117" s="219" t="s">
        <v>177</v>
      </c>
      <c r="E117" s="229" t="s">
        <v>21</v>
      </c>
      <c r="F117" s="230" t="s">
        <v>113</v>
      </c>
      <c r="G117" s="206"/>
      <c r="H117" s="231">
        <v>32.340000000000003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177</v>
      </c>
      <c r="AU117" s="216" t="s">
        <v>81</v>
      </c>
      <c r="AV117" s="11" t="s">
        <v>81</v>
      </c>
      <c r="AW117" s="11" t="s">
        <v>35</v>
      </c>
      <c r="AX117" s="11" t="s">
        <v>71</v>
      </c>
      <c r="AY117" s="216" t="s">
        <v>154</v>
      </c>
    </row>
    <row r="118" spans="2:65" s="11" customFormat="1" ht="13.5">
      <c r="B118" s="205"/>
      <c r="C118" s="206"/>
      <c r="D118" s="219" t="s">
        <v>177</v>
      </c>
      <c r="E118" s="229" t="s">
        <v>21</v>
      </c>
      <c r="F118" s="230" t="s">
        <v>640</v>
      </c>
      <c r="G118" s="206"/>
      <c r="H118" s="231">
        <v>-22.62</v>
      </c>
      <c r="I118" s="211"/>
      <c r="J118" s="206"/>
      <c r="K118" s="206"/>
      <c r="L118" s="212"/>
      <c r="M118" s="213"/>
      <c r="N118" s="214"/>
      <c r="O118" s="214"/>
      <c r="P118" s="214"/>
      <c r="Q118" s="214"/>
      <c r="R118" s="214"/>
      <c r="S118" s="214"/>
      <c r="T118" s="215"/>
      <c r="AT118" s="216" t="s">
        <v>177</v>
      </c>
      <c r="AU118" s="216" t="s">
        <v>81</v>
      </c>
      <c r="AV118" s="11" t="s">
        <v>81</v>
      </c>
      <c r="AW118" s="11" t="s">
        <v>35</v>
      </c>
      <c r="AX118" s="11" t="s">
        <v>71</v>
      </c>
      <c r="AY118" s="216" t="s">
        <v>154</v>
      </c>
    </row>
    <row r="119" spans="2:65" s="13" customFormat="1" ht="13.5">
      <c r="B119" s="232"/>
      <c r="C119" s="233"/>
      <c r="D119" s="207" t="s">
        <v>177</v>
      </c>
      <c r="E119" s="234" t="s">
        <v>21</v>
      </c>
      <c r="F119" s="235" t="s">
        <v>209</v>
      </c>
      <c r="G119" s="233"/>
      <c r="H119" s="236">
        <v>9.7200000000000006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AT119" s="242" t="s">
        <v>177</v>
      </c>
      <c r="AU119" s="242" t="s">
        <v>81</v>
      </c>
      <c r="AV119" s="13" t="s">
        <v>161</v>
      </c>
      <c r="AW119" s="13" t="s">
        <v>35</v>
      </c>
      <c r="AX119" s="13" t="s">
        <v>79</v>
      </c>
      <c r="AY119" s="242" t="s">
        <v>154</v>
      </c>
    </row>
    <row r="120" spans="2:65" s="1" customFormat="1" ht="22.5" customHeight="1">
      <c r="B120" s="40"/>
      <c r="C120" s="243" t="s">
        <v>226</v>
      </c>
      <c r="D120" s="243" t="s">
        <v>298</v>
      </c>
      <c r="E120" s="244" t="s">
        <v>641</v>
      </c>
      <c r="F120" s="245" t="s">
        <v>642</v>
      </c>
      <c r="G120" s="246" t="s">
        <v>280</v>
      </c>
      <c r="H120" s="247">
        <v>19.440000000000001</v>
      </c>
      <c r="I120" s="248"/>
      <c r="J120" s="249">
        <f>ROUND(I120*H120,2)</f>
        <v>0</v>
      </c>
      <c r="K120" s="245" t="s">
        <v>160</v>
      </c>
      <c r="L120" s="250"/>
      <c r="M120" s="251" t="s">
        <v>21</v>
      </c>
      <c r="N120" s="252" t="s">
        <v>42</v>
      </c>
      <c r="O120" s="41"/>
      <c r="P120" s="202">
        <f>O120*H120</f>
        <v>0</v>
      </c>
      <c r="Q120" s="202">
        <v>1</v>
      </c>
      <c r="R120" s="202">
        <f>Q120*H120</f>
        <v>19.440000000000001</v>
      </c>
      <c r="S120" s="202">
        <v>0</v>
      </c>
      <c r="T120" s="203">
        <f>S120*H120</f>
        <v>0</v>
      </c>
      <c r="AR120" s="23" t="s">
        <v>190</v>
      </c>
      <c r="AT120" s="23" t="s">
        <v>298</v>
      </c>
      <c r="AU120" s="23" t="s">
        <v>81</v>
      </c>
      <c r="AY120" s="23" t="s">
        <v>154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3" t="s">
        <v>79</v>
      </c>
      <c r="BK120" s="204">
        <f>ROUND(I120*H120,2)</f>
        <v>0</v>
      </c>
      <c r="BL120" s="23" t="s">
        <v>161</v>
      </c>
      <c r="BM120" s="23" t="s">
        <v>643</v>
      </c>
    </row>
    <row r="121" spans="2:65" s="11" customFormat="1" ht="13.5">
      <c r="B121" s="205"/>
      <c r="C121" s="206"/>
      <c r="D121" s="207" t="s">
        <v>177</v>
      </c>
      <c r="E121" s="208" t="s">
        <v>21</v>
      </c>
      <c r="F121" s="209" t="s">
        <v>644</v>
      </c>
      <c r="G121" s="206"/>
      <c r="H121" s="210">
        <v>19.440000000000001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177</v>
      </c>
      <c r="AU121" s="216" t="s">
        <v>81</v>
      </c>
      <c r="AV121" s="11" t="s">
        <v>81</v>
      </c>
      <c r="AW121" s="11" t="s">
        <v>35</v>
      </c>
      <c r="AX121" s="11" t="s">
        <v>79</v>
      </c>
      <c r="AY121" s="216" t="s">
        <v>154</v>
      </c>
    </row>
    <row r="122" spans="2:65" s="1" customFormat="1" ht="22.5" customHeight="1">
      <c r="B122" s="40"/>
      <c r="C122" s="193" t="s">
        <v>10</v>
      </c>
      <c r="D122" s="193" t="s">
        <v>156</v>
      </c>
      <c r="E122" s="194" t="s">
        <v>645</v>
      </c>
      <c r="F122" s="195" t="s">
        <v>646</v>
      </c>
      <c r="G122" s="196" t="s">
        <v>187</v>
      </c>
      <c r="H122" s="197">
        <v>18.7</v>
      </c>
      <c r="I122" s="198"/>
      <c r="J122" s="199">
        <f>ROUND(I122*H122,2)</f>
        <v>0</v>
      </c>
      <c r="K122" s="195" t="s">
        <v>160</v>
      </c>
      <c r="L122" s="60"/>
      <c r="M122" s="200" t="s">
        <v>21</v>
      </c>
      <c r="N122" s="201" t="s">
        <v>42</v>
      </c>
      <c r="O122" s="41"/>
      <c r="P122" s="202">
        <f>O122*H122</f>
        <v>0</v>
      </c>
      <c r="Q122" s="202">
        <v>0</v>
      </c>
      <c r="R122" s="202">
        <f>Q122*H122</f>
        <v>0</v>
      </c>
      <c r="S122" s="202">
        <v>0</v>
      </c>
      <c r="T122" s="203">
        <f>S122*H122</f>
        <v>0</v>
      </c>
      <c r="AR122" s="23" t="s">
        <v>161</v>
      </c>
      <c r="AT122" s="23" t="s">
        <v>156</v>
      </c>
      <c r="AU122" s="23" t="s">
        <v>81</v>
      </c>
      <c r="AY122" s="23" t="s">
        <v>154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3" t="s">
        <v>79</v>
      </c>
      <c r="BK122" s="204">
        <f>ROUND(I122*H122,2)</f>
        <v>0</v>
      </c>
      <c r="BL122" s="23" t="s">
        <v>161</v>
      </c>
      <c r="BM122" s="23" t="s">
        <v>647</v>
      </c>
    </row>
    <row r="123" spans="2:65" s="11" customFormat="1" ht="13.5">
      <c r="B123" s="205"/>
      <c r="C123" s="206"/>
      <c r="D123" s="219" t="s">
        <v>177</v>
      </c>
      <c r="E123" s="229" t="s">
        <v>21</v>
      </c>
      <c r="F123" s="230" t="s">
        <v>648</v>
      </c>
      <c r="G123" s="206"/>
      <c r="H123" s="231">
        <v>8.1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177</v>
      </c>
      <c r="AU123" s="216" t="s">
        <v>81</v>
      </c>
      <c r="AV123" s="11" t="s">
        <v>81</v>
      </c>
      <c r="AW123" s="11" t="s">
        <v>35</v>
      </c>
      <c r="AX123" s="11" t="s">
        <v>71</v>
      </c>
      <c r="AY123" s="216" t="s">
        <v>154</v>
      </c>
    </row>
    <row r="124" spans="2:65" s="11" customFormat="1" ht="13.5">
      <c r="B124" s="205"/>
      <c r="C124" s="206"/>
      <c r="D124" s="219" t="s">
        <v>177</v>
      </c>
      <c r="E124" s="229" t="s">
        <v>21</v>
      </c>
      <c r="F124" s="230" t="s">
        <v>649</v>
      </c>
      <c r="G124" s="206"/>
      <c r="H124" s="231">
        <v>10.6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177</v>
      </c>
      <c r="AU124" s="216" t="s">
        <v>81</v>
      </c>
      <c r="AV124" s="11" t="s">
        <v>81</v>
      </c>
      <c r="AW124" s="11" t="s">
        <v>35</v>
      </c>
      <c r="AX124" s="11" t="s">
        <v>71</v>
      </c>
      <c r="AY124" s="216" t="s">
        <v>154</v>
      </c>
    </row>
    <row r="125" spans="2:65" s="13" customFormat="1" ht="13.5">
      <c r="B125" s="232"/>
      <c r="C125" s="233"/>
      <c r="D125" s="207" t="s">
        <v>177</v>
      </c>
      <c r="E125" s="234" t="s">
        <v>603</v>
      </c>
      <c r="F125" s="235" t="s">
        <v>209</v>
      </c>
      <c r="G125" s="233"/>
      <c r="H125" s="236">
        <v>18.7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AT125" s="242" t="s">
        <v>177</v>
      </c>
      <c r="AU125" s="242" t="s">
        <v>81</v>
      </c>
      <c r="AV125" s="13" t="s">
        <v>161</v>
      </c>
      <c r="AW125" s="13" t="s">
        <v>35</v>
      </c>
      <c r="AX125" s="13" t="s">
        <v>79</v>
      </c>
      <c r="AY125" s="242" t="s">
        <v>154</v>
      </c>
    </row>
    <row r="126" spans="2:65" s="1" customFormat="1" ht="22.5" customHeight="1">
      <c r="B126" s="40"/>
      <c r="C126" s="243" t="s">
        <v>234</v>
      </c>
      <c r="D126" s="243" t="s">
        <v>298</v>
      </c>
      <c r="E126" s="244" t="s">
        <v>650</v>
      </c>
      <c r="F126" s="245" t="s">
        <v>651</v>
      </c>
      <c r="G126" s="246" t="s">
        <v>280</v>
      </c>
      <c r="H126" s="247">
        <v>37.4</v>
      </c>
      <c r="I126" s="248"/>
      <c r="J126" s="249">
        <f>ROUND(I126*H126,2)</f>
        <v>0</v>
      </c>
      <c r="K126" s="245" t="s">
        <v>160</v>
      </c>
      <c r="L126" s="250"/>
      <c r="M126" s="251" t="s">
        <v>21</v>
      </c>
      <c r="N126" s="252" t="s">
        <v>42</v>
      </c>
      <c r="O126" s="41"/>
      <c r="P126" s="202">
        <f>O126*H126</f>
        <v>0</v>
      </c>
      <c r="Q126" s="202">
        <v>1</v>
      </c>
      <c r="R126" s="202">
        <f>Q126*H126</f>
        <v>37.4</v>
      </c>
      <c r="S126" s="202">
        <v>0</v>
      </c>
      <c r="T126" s="203">
        <f>S126*H126</f>
        <v>0</v>
      </c>
      <c r="AR126" s="23" t="s">
        <v>190</v>
      </c>
      <c r="AT126" s="23" t="s">
        <v>298</v>
      </c>
      <c r="AU126" s="23" t="s">
        <v>81</v>
      </c>
      <c r="AY126" s="23" t="s">
        <v>154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3" t="s">
        <v>79</v>
      </c>
      <c r="BK126" s="204">
        <f>ROUND(I126*H126,2)</f>
        <v>0</v>
      </c>
      <c r="BL126" s="23" t="s">
        <v>161</v>
      </c>
      <c r="BM126" s="23" t="s">
        <v>652</v>
      </c>
    </row>
    <row r="127" spans="2:65" s="11" customFormat="1" ht="13.5">
      <c r="B127" s="205"/>
      <c r="C127" s="206"/>
      <c r="D127" s="207" t="s">
        <v>177</v>
      </c>
      <c r="E127" s="206"/>
      <c r="F127" s="209" t="s">
        <v>653</v>
      </c>
      <c r="G127" s="206"/>
      <c r="H127" s="210">
        <v>37.4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177</v>
      </c>
      <c r="AU127" s="216" t="s">
        <v>81</v>
      </c>
      <c r="AV127" s="11" t="s">
        <v>81</v>
      </c>
      <c r="AW127" s="11" t="s">
        <v>6</v>
      </c>
      <c r="AX127" s="11" t="s">
        <v>79</v>
      </c>
      <c r="AY127" s="216" t="s">
        <v>154</v>
      </c>
    </row>
    <row r="128" spans="2:65" s="1" customFormat="1" ht="22.5" customHeight="1">
      <c r="B128" s="40"/>
      <c r="C128" s="193" t="s">
        <v>238</v>
      </c>
      <c r="D128" s="193" t="s">
        <v>156</v>
      </c>
      <c r="E128" s="194" t="s">
        <v>306</v>
      </c>
      <c r="F128" s="195" t="s">
        <v>307</v>
      </c>
      <c r="G128" s="196" t="s">
        <v>159</v>
      </c>
      <c r="H128" s="197">
        <v>110</v>
      </c>
      <c r="I128" s="198"/>
      <c r="J128" s="199">
        <f>ROUND(I128*H128,2)</f>
        <v>0</v>
      </c>
      <c r="K128" s="195" t="s">
        <v>160</v>
      </c>
      <c r="L128" s="60"/>
      <c r="M128" s="200" t="s">
        <v>21</v>
      </c>
      <c r="N128" s="201" t="s">
        <v>42</v>
      </c>
      <c r="O128" s="41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3" t="s">
        <v>161</v>
      </c>
      <c r="AT128" s="23" t="s">
        <v>156</v>
      </c>
      <c r="AU128" s="23" t="s">
        <v>81</v>
      </c>
      <c r="AY128" s="23" t="s">
        <v>154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3" t="s">
        <v>79</v>
      </c>
      <c r="BK128" s="204">
        <f>ROUND(I128*H128,2)</f>
        <v>0</v>
      </c>
      <c r="BL128" s="23" t="s">
        <v>161</v>
      </c>
      <c r="BM128" s="23" t="s">
        <v>654</v>
      </c>
    </row>
    <row r="129" spans="2:65" s="10" customFormat="1" ht="29.85" customHeight="1">
      <c r="B129" s="176"/>
      <c r="C129" s="177"/>
      <c r="D129" s="190" t="s">
        <v>70</v>
      </c>
      <c r="E129" s="191" t="s">
        <v>166</v>
      </c>
      <c r="F129" s="191" t="s">
        <v>655</v>
      </c>
      <c r="G129" s="177"/>
      <c r="H129" s="177"/>
      <c r="I129" s="180"/>
      <c r="J129" s="192">
        <f>BK129</f>
        <v>0</v>
      </c>
      <c r="K129" s="177"/>
      <c r="L129" s="182"/>
      <c r="M129" s="183"/>
      <c r="N129" s="184"/>
      <c r="O129" s="184"/>
      <c r="P129" s="185">
        <f>SUM(P130:P131)</f>
        <v>0</v>
      </c>
      <c r="Q129" s="184"/>
      <c r="R129" s="185">
        <f>SUM(R130:R131)</f>
        <v>0</v>
      </c>
      <c r="S129" s="184"/>
      <c r="T129" s="186">
        <f>SUM(T130:T131)</f>
        <v>0</v>
      </c>
      <c r="AR129" s="187" t="s">
        <v>79</v>
      </c>
      <c r="AT129" s="188" t="s">
        <v>70</v>
      </c>
      <c r="AU129" s="188" t="s">
        <v>79</v>
      </c>
      <c r="AY129" s="187" t="s">
        <v>154</v>
      </c>
      <c r="BK129" s="189">
        <f>SUM(BK130:BK131)</f>
        <v>0</v>
      </c>
    </row>
    <row r="130" spans="2:65" s="1" customFormat="1" ht="22.5" customHeight="1">
      <c r="B130" s="40"/>
      <c r="C130" s="193" t="s">
        <v>100</v>
      </c>
      <c r="D130" s="193" t="s">
        <v>156</v>
      </c>
      <c r="E130" s="194" t="s">
        <v>656</v>
      </c>
      <c r="F130" s="195" t="s">
        <v>657</v>
      </c>
      <c r="G130" s="196" t="s">
        <v>182</v>
      </c>
      <c r="H130" s="197">
        <v>98</v>
      </c>
      <c r="I130" s="198"/>
      <c r="J130" s="199">
        <f>ROUND(I130*H130,2)</f>
        <v>0</v>
      </c>
      <c r="K130" s="195" t="s">
        <v>160</v>
      </c>
      <c r="L130" s="60"/>
      <c r="M130" s="200" t="s">
        <v>21</v>
      </c>
      <c r="N130" s="201" t="s">
        <v>42</v>
      </c>
      <c r="O130" s="41"/>
      <c r="P130" s="202">
        <f>O130*H130</f>
        <v>0</v>
      </c>
      <c r="Q130" s="202">
        <v>0</v>
      </c>
      <c r="R130" s="202">
        <f>Q130*H130</f>
        <v>0</v>
      </c>
      <c r="S130" s="202">
        <v>0</v>
      </c>
      <c r="T130" s="203">
        <f>S130*H130</f>
        <v>0</v>
      </c>
      <c r="AR130" s="23" t="s">
        <v>161</v>
      </c>
      <c r="AT130" s="23" t="s">
        <v>156</v>
      </c>
      <c r="AU130" s="23" t="s">
        <v>81</v>
      </c>
      <c r="AY130" s="23" t="s">
        <v>154</v>
      </c>
      <c r="BE130" s="204">
        <f>IF(N130="základní",J130,0)</f>
        <v>0</v>
      </c>
      <c r="BF130" s="204">
        <f>IF(N130="snížená",J130,0)</f>
        <v>0</v>
      </c>
      <c r="BG130" s="204">
        <f>IF(N130="zákl. přenesená",J130,0)</f>
        <v>0</v>
      </c>
      <c r="BH130" s="204">
        <f>IF(N130="sníž. přenesená",J130,0)</f>
        <v>0</v>
      </c>
      <c r="BI130" s="204">
        <f>IF(N130="nulová",J130,0)</f>
        <v>0</v>
      </c>
      <c r="BJ130" s="23" t="s">
        <v>79</v>
      </c>
      <c r="BK130" s="204">
        <f>ROUND(I130*H130,2)</f>
        <v>0</v>
      </c>
      <c r="BL130" s="23" t="s">
        <v>161</v>
      </c>
      <c r="BM130" s="23" t="s">
        <v>658</v>
      </c>
    </row>
    <row r="131" spans="2:65" s="11" customFormat="1" ht="13.5">
      <c r="B131" s="205"/>
      <c r="C131" s="206"/>
      <c r="D131" s="219" t="s">
        <v>177</v>
      </c>
      <c r="E131" s="229" t="s">
        <v>21</v>
      </c>
      <c r="F131" s="230" t="s">
        <v>659</v>
      </c>
      <c r="G131" s="206"/>
      <c r="H131" s="231">
        <v>98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177</v>
      </c>
      <c r="AU131" s="216" t="s">
        <v>81</v>
      </c>
      <c r="AV131" s="11" t="s">
        <v>81</v>
      </c>
      <c r="AW131" s="11" t="s">
        <v>35</v>
      </c>
      <c r="AX131" s="11" t="s">
        <v>79</v>
      </c>
      <c r="AY131" s="216" t="s">
        <v>154</v>
      </c>
    </row>
    <row r="132" spans="2:65" s="10" customFormat="1" ht="29.85" customHeight="1">
      <c r="B132" s="176"/>
      <c r="C132" s="177"/>
      <c r="D132" s="190" t="s">
        <v>70</v>
      </c>
      <c r="E132" s="191" t="s">
        <v>161</v>
      </c>
      <c r="F132" s="191" t="s">
        <v>660</v>
      </c>
      <c r="G132" s="177"/>
      <c r="H132" s="177"/>
      <c r="I132" s="180"/>
      <c r="J132" s="192">
        <f>BK132</f>
        <v>0</v>
      </c>
      <c r="K132" s="177"/>
      <c r="L132" s="182"/>
      <c r="M132" s="183"/>
      <c r="N132" s="184"/>
      <c r="O132" s="184"/>
      <c r="P132" s="185">
        <f>SUM(P133:P137)</f>
        <v>0</v>
      </c>
      <c r="Q132" s="184"/>
      <c r="R132" s="185">
        <f>SUM(R133:R137)</f>
        <v>15.156858399999999</v>
      </c>
      <c r="S132" s="184"/>
      <c r="T132" s="186">
        <f>SUM(T133:T137)</f>
        <v>0</v>
      </c>
      <c r="AR132" s="187" t="s">
        <v>79</v>
      </c>
      <c r="AT132" s="188" t="s">
        <v>70</v>
      </c>
      <c r="AU132" s="188" t="s">
        <v>79</v>
      </c>
      <c r="AY132" s="187" t="s">
        <v>154</v>
      </c>
      <c r="BK132" s="189">
        <f>SUM(BK133:BK137)</f>
        <v>0</v>
      </c>
    </row>
    <row r="133" spans="2:65" s="1" customFormat="1" ht="22.5" customHeight="1">
      <c r="B133" s="40"/>
      <c r="C133" s="193" t="s">
        <v>251</v>
      </c>
      <c r="D133" s="193" t="s">
        <v>156</v>
      </c>
      <c r="E133" s="194" t="s">
        <v>661</v>
      </c>
      <c r="F133" s="195" t="s">
        <v>662</v>
      </c>
      <c r="G133" s="196" t="s">
        <v>159</v>
      </c>
      <c r="H133" s="197">
        <v>6</v>
      </c>
      <c r="I133" s="198"/>
      <c r="J133" s="199">
        <f>ROUND(I133*H133,2)</f>
        <v>0</v>
      </c>
      <c r="K133" s="195" t="s">
        <v>160</v>
      </c>
      <c r="L133" s="60"/>
      <c r="M133" s="200" t="s">
        <v>21</v>
      </c>
      <c r="N133" s="201" t="s">
        <v>42</v>
      </c>
      <c r="O133" s="41"/>
      <c r="P133" s="202">
        <f>O133*H133</f>
        <v>0</v>
      </c>
      <c r="Q133" s="202">
        <v>0.25505</v>
      </c>
      <c r="R133" s="202">
        <f>Q133*H133</f>
        <v>1.5303</v>
      </c>
      <c r="S133" s="202">
        <v>0</v>
      </c>
      <c r="T133" s="203">
        <f>S133*H133</f>
        <v>0</v>
      </c>
      <c r="AR133" s="23" t="s">
        <v>161</v>
      </c>
      <c r="AT133" s="23" t="s">
        <v>156</v>
      </c>
      <c r="AU133" s="23" t="s">
        <v>81</v>
      </c>
      <c r="AY133" s="23" t="s">
        <v>154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3" t="s">
        <v>79</v>
      </c>
      <c r="BK133" s="204">
        <f>ROUND(I133*H133,2)</f>
        <v>0</v>
      </c>
      <c r="BL133" s="23" t="s">
        <v>161</v>
      </c>
      <c r="BM133" s="23" t="s">
        <v>663</v>
      </c>
    </row>
    <row r="134" spans="2:65" s="1" customFormat="1" ht="22.5" customHeight="1">
      <c r="B134" s="40"/>
      <c r="C134" s="193" t="s">
        <v>255</v>
      </c>
      <c r="D134" s="193" t="s">
        <v>156</v>
      </c>
      <c r="E134" s="194" t="s">
        <v>664</v>
      </c>
      <c r="F134" s="195" t="s">
        <v>665</v>
      </c>
      <c r="G134" s="196" t="s">
        <v>159</v>
      </c>
      <c r="H134" s="197">
        <v>6</v>
      </c>
      <c r="I134" s="198"/>
      <c r="J134" s="199">
        <f>ROUND(I134*H134,2)</f>
        <v>0</v>
      </c>
      <c r="K134" s="195" t="s">
        <v>160</v>
      </c>
      <c r="L134" s="60"/>
      <c r="M134" s="200" t="s">
        <v>21</v>
      </c>
      <c r="N134" s="201" t="s">
        <v>42</v>
      </c>
      <c r="O134" s="41"/>
      <c r="P134" s="202">
        <f>O134*H134</f>
        <v>0</v>
      </c>
      <c r="Q134" s="202">
        <v>0.21251999999999999</v>
      </c>
      <c r="R134" s="202">
        <f>Q134*H134</f>
        <v>1.2751199999999998</v>
      </c>
      <c r="S134" s="202">
        <v>0</v>
      </c>
      <c r="T134" s="203">
        <f>S134*H134</f>
        <v>0</v>
      </c>
      <c r="AR134" s="23" t="s">
        <v>161</v>
      </c>
      <c r="AT134" s="23" t="s">
        <v>156</v>
      </c>
      <c r="AU134" s="23" t="s">
        <v>81</v>
      </c>
      <c r="AY134" s="23" t="s">
        <v>154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3" t="s">
        <v>79</v>
      </c>
      <c r="BK134" s="204">
        <f>ROUND(I134*H134,2)</f>
        <v>0</v>
      </c>
      <c r="BL134" s="23" t="s">
        <v>161</v>
      </c>
      <c r="BM134" s="23" t="s">
        <v>666</v>
      </c>
    </row>
    <row r="135" spans="2:65" s="1" customFormat="1" ht="22.5" customHeight="1">
      <c r="B135" s="40"/>
      <c r="C135" s="193" t="s">
        <v>9</v>
      </c>
      <c r="D135" s="193" t="s">
        <v>156</v>
      </c>
      <c r="E135" s="194" t="s">
        <v>667</v>
      </c>
      <c r="F135" s="195" t="s">
        <v>668</v>
      </c>
      <c r="G135" s="196" t="s">
        <v>187</v>
      </c>
      <c r="H135" s="197">
        <v>3.92</v>
      </c>
      <c r="I135" s="198"/>
      <c r="J135" s="199">
        <f>ROUND(I135*H135,2)</f>
        <v>0</v>
      </c>
      <c r="K135" s="195" t="s">
        <v>160</v>
      </c>
      <c r="L135" s="60"/>
      <c r="M135" s="200" t="s">
        <v>21</v>
      </c>
      <c r="N135" s="201" t="s">
        <v>42</v>
      </c>
      <c r="O135" s="41"/>
      <c r="P135" s="202">
        <f>O135*H135</f>
        <v>0</v>
      </c>
      <c r="Q135" s="202">
        <v>1.8907700000000001</v>
      </c>
      <c r="R135" s="202">
        <f>Q135*H135</f>
        <v>7.4118184000000005</v>
      </c>
      <c r="S135" s="202">
        <v>0</v>
      </c>
      <c r="T135" s="203">
        <f>S135*H135</f>
        <v>0</v>
      </c>
      <c r="AR135" s="23" t="s">
        <v>161</v>
      </c>
      <c r="AT135" s="23" t="s">
        <v>156</v>
      </c>
      <c r="AU135" s="23" t="s">
        <v>81</v>
      </c>
      <c r="AY135" s="23" t="s">
        <v>154</v>
      </c>
      <c r="BE135" s="204">
        <f>IF(N135="základní",J135,0)</f>
        <v>0</v>
      </c>
      <c r="BF135" s="204">
        <f>IF(N135="snížená",J135,0)</f>
        <v>0</v>
      </c>
      <c r="BG135" s="204">
        <f>IF(N135="zákl. přenesená",J135,0)</f>
        <v>0</v>
      </c>
      <c r="BH135" s="204">
        <f>IF(N135="sníž. přenesená",J135,0)</f>
        <v>0</v>
      </c>
      <c r="BI135" s="204">
        <f>IF(N135="nulová",J135,0)</f>
        <v>0</v>
      </c>
      <c r="BJ135" s="23" t="s">
        <v>79</v>
      </c>
      <c r="BK135" s="204">
        <f>ROUND(I135*H135,2)</f>
        <v>0</v>
      </c>
      <c r="BL135" s="23" t="s">
        <v>161</v>
      </c>
      <c r="BM135" s="23" t="s">
        <v>669</v>
      </c>
    </row>
    <row r="136" spans="2:65" s="11" customFormat="1" ht="13.5">
      <c r="B136" s="205"/>
      <c r="C136" s="206"/>
      <c r="D136" s="207" t="s">
        <v>177</v>
      </c>
      <c r="E136" s="208" t="s">
        <v>605</v>
      </c>
      <c r="F136" s="209" t="s">
        <v>670</v>
      </c>
      <c r="G136" s="206"/>
      <c r="H136" s="210">
        <v>3.92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177</v>
      </c>
      <c r="AU136" s="216" t="s">
        <v>81</v>
      </c>
      <c r="AV136" s="11" t="s">
        <v>81</v>
      </c>
      <c r="AW136" s="11" t="s">
        <v>35</v>
      </c>
      <c r="AX136" s="11" t="s">
        <v>79</v>
      </c>
      <c r="AY136" s="216" t="s">
        <v>154</v>
      </c>
    </row>
    <row r="137" spans="2:65" s="1" customFormat="1" ht="31.5" customHeight="1">
      <c r="B137" s="40"/>
      <c r="C137" s="193" t="s">
        <v>265</v>
      </c>
      <c r="D137" s="193" t="s">
        <v>156</v>
      </c>
      <c r="E137" s="194" t="s">
        <v>671</v>
      </c>
      <c r="F137" s="195" t="s">
        <v>672</v>
      </c>
      <c r="G137" s="196" t="s">
        <v>159</v>
      </c>
      <c r="H137" s="197">
        <v>6</v>
      </c>
      <c r="I137" s="198"/>
      <c r="J137" s="199">
        <f>ROUND(I137*H137,2)</f>
        <v>0</v>
      </c>
      <c r="K137" s="195" t="s">
        <v>160</v>
      </c>
      <c r="L137" s="60"/>
      <c r="M137" s="200" t="s">
        <v>21</v>
      </c>
      <c r="N137" s="201" t="s">
        <v>42</v>
      </c>
      <c r="O137" s="41"/>
      <c r="P137" s="202">
        <f>O137*H137</f>
        <v>0</v>
      </c>
      <c r="Q137" s="202">
        <v>0.82326999999999995</v>
      </c>
      <c r="R137" s="202">
        <f>Q137*H137</f>
        <v>4.9396199999999997</v>
      </c>
      <c r="S137" s="202">
        <v>0</v>
      </c>
      <c r="T137" s="203">
        <f>S137*H137</f>
        <v>0</v>
      </c>
      <c r="AR137" s="23" t="s">
        <v>161</v>
      </c>
      <c r="AT137" s="23" t="s">
        <v>156</v>
      </c>
      <c r="AU137" s="23" t="s">
        <v>81</v>
      </c>
      <c r="AY137" s="23" t="s">
        <v>154</v>
      </c>
      <c r="BE137" s="204">
        <f>IF(N137="základní",J137,0)</f>
        <v>0</v>
      </c>
      <c r="BF137" s="204">
        <f>IF(N137="snížená",J137,0)</f>
        <v>0</v>
      </c>
      <c r="BG137" s="204">
        <f>IF(N137="zákl. přenesená",J137,0)</f>
        <v>0</v>
      </c>
      <c r="BH137" s="204">
        <f>IF(N137="sníž. přenesená",J137,0)</f>
        <v>0</v>
      </c>
      <c r="BI137" s="204">
        <f>IF(N137="nulová",J137,0)</f>
        <v>0</v>
      </c>
      <c r="BJ137" s="23" t="s">
        <v>79</v>
      </c>
      <c r="BK137" s="204">
        <f>ROUND(I137*H137,2)</f>
        <v>0</v>
      </c>
      <c r="BL137" s="23" t="s">
        <v>161</v>
      </c>
      <c r="BM137" s="23" t="s">
        <v>673</v>
      </c>
    </row>
    <row r="138" spans="2:65" s="10" customFormat="1" ht="29.85" customHeight="1">
      <c r="B138" s="176"/>
      <c r="C138" s="177"/>
      <c r="D138" s="190" t="s">
        <v>70</v>
      </c>
      <c r="E138" s="191" t="s">
        <v>173</v>
      </c>
      <c r="F138" s="191" t="s">
        <v>341</v>
      </c>
      <c r="G138" s="177"/>
      <c r="H138" s="177"/>
      <c r="I138" s="180"/>
      <c r="J138" s="192">
        <f>BK138</f>
        <v>0</v>
      </c>
      <c r="K138" s="177"/>
      <c r="L138" s="182"/>
      <c r="M138" s="183"/>
      <c r="N138" s="184"/>
      <c r="O138" s="184"/>
      <c r="P138" s="185">
        <f>SUM(P139:P145)</f>
        <v>0</v>
      </c>
      <c r="Q138" s="184"/>
      <c r="R138" s="185">
        <f>SUM(R139:R145)</f>
        <v>64.424812999999986</v>
      </c>
      <c r="S138" s="184"/>
      <c r="T138" s="186">
        <f>SUM(T139:T145)</f>
        <v>0</v>
      </c>
      <c r="AR138" s="187" t="s">
        <v>79</v>
      </c>
      <c r="AT138" s="188" t="s">
        <v>70</v>
      </c>
      <c r="AU138" s="188" t="s">
        <v>79</v>
      </c>
      <c r="AY138" s="187" t="s">
        <v>154</v>
      </c>
      <c r="BK138" s="189">
        <f>SUM(BK139:BK145)</f>
        <v>0</v>
      </c>
    </row>
    <row r="139" spans="2:65" s="1" customFormat="1" ht="22.5" customHeight="1">
      <c r="B139" s="40"/>
      <c r="C139" s="193" t="s">
        <v>270</v>
      </c>
      <c r="D139" s="193" t="s">
        <v>156</v>
      </c>
      <c r="E139" s="194" t="s">
        <v>343</v>
      </c>
      <c r="F139" s="195" t="s">
        <v>344</v>
      </c>
      <c r="G139" s="196" t="s">
        <v>159</v>
      </c>
      <c r="H139" s="197">
        <v>71.599999999999994</v>
      </c>
      <c r="I139" s="198"/>
      <c r="J139" s="199">
        <f>ROUND(I139*H139,2)</f>
        <v>0</v>
      </c>
      <c r="K139" s="195" t="s">
        <v>160</v>
      </c>
      <c r="L139" s="60"/>
      <c r="M139" s="200" t="s">
        <v>21</v>
      </c>
      <c r="N139" s="201" t="s">
        <v>42</v>
      </c>
      <c r="O139" s="41"/>
      <c r="P139" s="202">
        <f>O139*H139</f>
        <v>0</v>
      </c>
      <c r="Q139" s="202">
        <v>0.18906999999999999</v>
      </c>
      <c r="R139" s="202">
        <f>Q139*H139</f>
        <v>13.537411999999998</v>
      </c>
      <c r="S139" s="202">
        <v>0</v>
      </c>
      <c r="T139" s="203">
        <f>S139*H139</f>
        <v>0</v>
      </c>
      <c r="AR139" s="23" t="s">
        <v>161</v>
      </c>
      <c r="AT139" s="23" t="s">
        <v>156</v>
      </c>
      <c r="AU139" s="23" t="s">
        <v>81</v>
      </c>
      <c r="AY139" s="23" t="s">
        <v>154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3" t="s">
        <v>79</v>
      </c>
      <c r="BK139" s="204">
        <f>ROUND(I139*H139,2)</f>
        <v>0</v>
      </c>
      <c r="BL139" s="23" t="s">
        <v>161</v>
      </c>
      <c r="BM139" s="23" t="s">
        <v>674</v>
      </c>
    </row>
    <row r="140" spans="2:65" s="1" customFormat="1" ht="22.5" customHeight="1">
      <c r="B140" s="40"/>
      <c r="C140" s="193" t="s">
        <v>274</v>
      </c>
      <c r="D140" s="193" t="s">
        <v>156</v>
      </c>
      <c r="E140" s="194" t="s">
        <v>366</v>
      </c>
      <c r="F140" s="195" t="s">
        <v>367</v>
      </c>
      <c r="G140" s="196" t="s">
        <v>159</v>
      </c>
      <c r="H140" s="197">
        <v>71.599999999999994</v>
      </c>
      <c r="I140" s="198"/>
      <c r="J140" s="199">
        <f>ROUND(I140*H140,2)</f>
        <v>0</v>
      </c>
      <c r="K140" s="195" t="s">
        <v>160</v>
      </c>
      <c r="L140" s="60"/>
      <c r="M140" s="200" t="s">
        <v>21</v>
      </c>
      <c r="N140" s="201" t="s">
        <v>42</v>
      </c>
      <c r="O140" s="41"/>
      <c r="P140" s="202">
        <f>O140*H140</f>
        <v>0</v>
      </c>
      <c r="Q140" s="202">
        <v>0.51085999999999998</v>
      </c>
      <c r="R140" s="202">
        <f>Q140*H140</f>
        <v>36.577575999999993</v>
      </c>
      <c r="S140" s="202">
        <v>0</v>
      </c>
      <c r="T140" s="203">
        <f>S140*H140</f>
        <v>0</v>
      </c>
      <c r="AR140" s="23" t="s">
        <v>161</v>
      </c>
      <c r="AT140" s="23" t="s">
        <v>156</v>
      </c>
      <c r="AU140" s="23" t="s">
        <v>81</v>
      </c>
      <c r="AY140" s="23" t="s">
        <v>154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3" t="s">
        <v>79</v>
      </c>
      <c r="BK140" s="204">
        <f>ROUND(I140*H140,2)</f>
        <v>0</v>
      </c>
      <c r="BL140" s="23" t="s">
        <v>161</v>
      </c>
      <c r="BM140" s="23" t="s">
        <v>675</v>
      </c>
    </row>
    <row r="141" spans="2:65" s="1" customFormat="1" ht="22.5" customHeight="1">
      <c r="B141" s="40"/>
      <c r="C141" s="193" t="s">
        <v>277</v>
      </c>
      <c r="D141" s="193" t="s">
        <v>156</v>
      </c>
      <c r="E141" s="194" t="s">
        <v>370</v>
      </c>
      <c r="F141" s="195" t="s">
        <v>371</v>
      </c>
      <c r="G141" s="196" t="s">
        <v>159</v>
      </c>
      <c r="H141" s="197">
        <v>104.5</v>
      </c>
      <c r="I141" s="198"/>
      <c r="J141" s="199">
        <f>ROUND(I141*H141,2)</f>
        <v>0</v>
      </c>
      <c r="K141" s="195" t="s">
        <v>160</v>
      </c>
      <c r="L141" s="60"/>
      <c r="M141" s="200" t="s">
        <v>21</v>
      </c>
      <c r="N141" s="201" t="s">
        <v>42</v>
      </c>
      <c r="O141" s="41"/>
      <c r="P141" s="202">
        <f>O141*H141</f>
        <v>0</v>
      </c>
      <c r="Q141" s="202">
        <v>7.1000000000000002E-4</v>
      </c>
      <c r="R141" s="202">
        <f>Q141*H141</f>
        <v>7.4194999999999997E-2</v>
      </c>
      <c r="S141" s="202">
        <v>0</v>
      </c>
      <c r="T141" s="203">
        <f>S141*H141</f>
        <v>0</v>
      </c>
      <c r="AR141" s="23" t="s">
        <v>161</v>
      </c>
      <c r="AT141" s="23" t="s">
        <v>156</v>
      </c>
      <c r="AU141" s="23" t="s">
        <v>81</v>
      </c>
      <c r="AY141" s="23" t="s">
        <v>154</v>
      </c>
      <c r="BE141" s="204">
        <f>IF(N141="základní",J141,0)</f>
        <v>0</v>
      </c>
      <c r="BF141" s="204">
        <f>IF(N141="snížená",J141,0)</f>
        <v>0</v>
      </c>
      <c r="BG141" s="204">
        <f>IF(N141="zákl. přenesená",J141,0)</f>
        <v>0</v>
      </c>
      <c r="BH141" s="204">
        <f>IF(N141="sníž. přenesená",J141,0)</f>
        <v>0</v>
      </c>
      <c r="BI141" s="204">
        <f>IF(N141="nulová",J141,0)</f>
        <v>0</v>
      </c>
      <c r="BJ141" s="23" t="s">
        <v>79</v>
      </c>
      <c r="BK141" s="204">
        <f>ROUND(I141*H141,2)</f>
        <v>0</v>
      </c>
      <c r="BL141" s="23" t="s">
        <v>161</v>
      </c>
      <c r="BM141" s="23" t="s">
        <v>676</v>
      </c>
    </row>
    <row r="142" spans="2:65" s="11" customFormat="1" ht="13.5">
      <c r="B142" s="205"/>
      <c r="C142" s="206"/>
      <c r="D142" s="207" t="s">
        <v>177</v>
      </c>
      <c r="E142" s="208" t="s">
        <v>21</v>
      </c>
      <c r="F142" s="209" t="s">
        <v>104</v>
      </c>
      <c r="G142" s="206"/>
      <c r="H142" s="210">
        <v>104.5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177</v>
      </c>
      <c r="AU142" s="216" t="s">
        <v>81</v>
      </c>
      <c r="AV142" s="11" t="s">
        <v>81</v>
      </c>
      <c r="AW142" s="11" t="s">
        <v>35</v>
      </c>
      <c r="AX142" s="11" t="s">
        <v>79</v>
      </c>
      <c r="AY142" s="216" t="s">
        <v>154</v>
      </c>
    </row>
    <row r="143" spans="2:65" s="1" customFormat="1" ht="31.5" customHeight="1">
      <c r="B143" s="40"/>
      <c r="C143" s="193" t="s">
        <v>283</v>
      </c>
      <c r="D143" s="193" t="s">
        <v>156</v>
      </c>
      <c r="E143" s="194" t="s">
        <v>374</v>
      </c>
      <c r="F143" s="195" t="s">
        <v>375</v>
      </c>
      <c r="G143" s="196" t="s">
        <v>159</v>
      </c>
      <c r="H143" s="197">
        <v>104.5</v>
      </c>
      <c r="I143" s="198"/>
      <c r="J143" s="199">
        <f>ROUND(I143*H143,2)</f>
        <v>0</v>
      </c>
      <c r="K143" s="195" t="s">
        <v>160</v>
      </c>
      <c r="L143" s="60"/>
      <c r="M143" s="200" t="s">
        <v>21</v>
      </c>
      <c r="N143" s="201" t="s">
        <v>42</v>
      </c>
      <c r="O143" s="41"/>
      <c r="P143" s="202">
        <f>O143*H143</f>
        <v>0</v>
      </c>
      <c r="Q143" s="202">
        <v>0.12966</v>
      </c>
      <c r="R143" s="202">
        <f>Q143*H143</f>
        <v>13.549469999999999</v>
      </c>
      <c r="S143" s="202">
        <v>0</v>
      </c>
      <c r="T143" s="203">
        <f>S143*H143</f>
        <v>0</v>
      </c>
      <c r="AR143" s="23" t="s">
        <v>161</v>
      </c>
      <c r="AT143" s="23" t="s">
        <v>156</v>
      </c>
      <c r="AU143" s="23" t="s">
        <v>81</v>
      </c>
      <c r="AY143" s="23" t="s">
        <v>154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3" t="s">
        <v>79</v>
      </c>
      <c r="BK143" s="204">
        <f>ROUND(I143*H143,2)</f>
        <v>0</v>
      </c>
      <c r="BL143" s="23" t="s">
        <v>161</v>
      </c>
      <c r="BM143" s="23" t="s">
        <v>677</v>
      </c>
    </row>
    <row r="144" spans="2:65" s="11" customFormat="1" ht="13.5">
      <c r="B144" s="205"/>
      <c r="C144" s="206"/>
      <c r="D144" s="207" t="s">
        <v>177</v>
      </c>
      <c r="E144" s="208" t="s">
        <v>104</v>
      </c>
      <c r="F144" s="209" t="s">
        <v>678</v>
      </c>
      <c r="G144" s="206"/>
      <c r="H144" s="210">
        <v>104.5</v>
      </c>
      <c r="I144" s="211"/>
      <c r="J144" s="206"/>
      <c r="K144" s="206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177</v>
      </c>
      <c r="AU144" s="216" t="s">
        <v>81</v>
      </c>
      <c r="AV144" s="11" t="s">
        <v>81</v>
      </c>
      <c r="AW144" s="11" t="s">
        <v>35</v>
      </c>
      <c r="AX144" s="11" t="s">
        <v>79</v>
      </c>
      <c r="AY144" s="216" t="s">
        <v>154</v>
      </c>
    </row>
    <row r="145" spans="2:65" s="1" customFormat="1" ht="22.5" customHeight="1">
      <c r="B145" s="40"/>
      <c r="C145" s="193" t="s">
        <v>288</v>
      </c>
      <c r="D145" s="193" t="s">
        <v>156</v>
      </c>
      <c r="E145" s="194" t="s">
        <v>422</v>
      </c>
      <c r="F145" s="195" t="s">
        <v>423</v>
      </c>
      <c r="G145" s="196" t="s">
        <v>182</v>
      </c>
      <c r="H145" s="197">
        <v>190.6</v>
      </c>
      <c r="I145" s="198"/>
      <c r="J145" s="199">
        <f>ROUND(I145*H145,2)</f>
        <v>0</v>
      </c>
      <c r="K145" s="195" t="s">
        <v>160</v>
      </c>
      <c r="L145" s="60"/>
      <c r="M145" s="200" t="s">
        <v>21</v>
      </c>
      <c r="N145" s="201" t="s">
        <v>42</v>
      </c>
      <c r="O145" s="41"/>
      <c r="P145" s="202">
        <f>O145*H145</f>
        <v>0</v>
      </c>
      <c r="Q145" s="202">
        <v>3.5999999999999999E-3</v>
      </c>
      <c r="R145" s="202">
        <f>Q145*H145</f>
        <v>0.68615999999999999</v>
      </c>
      <c r="S145" s="202">
        <v>0</v>
      </c>
      <c r="T145" s="203">
        <f>S145*H145</f>
        <v>0</v>
      </c>
      <c r="AR145" s="23" t="s">
        <v>161</v>
      </c>
      <c r="AT145" s="23" t="s">
        <v>156</v>
      </c>
      <c r="AU145" s="23" t="s">
        <v>81</v>
      </c>
      <c r="AY145" s="23" t="s">
        <v>154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3" t="s">
        <v>79</v>
      </c>
      <c r="BK145" s="204">
        <f>ROUND(I145*H145,2)</f>
        <v>0</v>
      </c>
      <c r="BL145" s="23" t="s">
        <v>161</v>
      </c>
      <c r="BM145" s="23" t="s">
        <v>679</v>
      </c>
    </row>
    <row r="146" spans="2:65" s="10" customFormat="1" ht="29.85" customHeight="1">
      <c r="B146" s="176"/>
      <c r="C146" s="177"/>
      <c r="D146" s="190" t="s">
        <v>70</v>
      </c>
      <c r="E146" s="191" t="s">
        <v>190</v>
      </c>
      <c r="F146" s="191" t="s">
        <v>425</v>
      </c>
      <c r="G146" s="177"/>
      <c r="H146" s="177"/>
      <c r="I146" s="180"/>
      <c r="J146" s="192">
        <f>BK146</f>
        <v>0</v>
      </c>
      <c r="K146" s="177"/>
      <c r="L146" s="182"/>
      <c r="M146" s="183"/>
      <c r="N146" s="184"/>
      <c r="O146" s="184"/>
      <c r="P146" s="185">
        <f>SUM(P147:P150)</f>
        <v>0</v>
      </c>
      <c r="Q146" s="184"/>
      <c r="R146" s="185">
        <f>SUM(R147:R150)</f>
        <v>1.4750799999999999</v>
      </c>
      <c r="S146" s="184"/>
      <c r="T146" s="186">
        <f>SUM(T147:T150)</f>
        <v>0</v>
      </c>
      <c r="AR146" s="187" t="s">
        <v>79</v>
      </c>
      <c r="AT146" s="188" t="s">
        <v>70</v>
      </c>
      <c r="AU146" s="188" t="s">
        <v>79</v>
      </c>
      <c r="AY146" s="187" t="s">
        <v>154</v>
      </c>
      <c r="BK146" s="189">
        <f>SUM(BK147:BK150)</f>
        <v>0</v>
      </c>
    </row>
    <row r="147" spans="2:65" s="1" customFormat="1" ht="22.5" customHeight="1">
      <c r="B147" s="40"/>
      <c r="C147" s="193" t="s">
        <v>293</v>
      </c>
      <c r="D147" s="193" t="s">
        <v>156</v>
      </c>
      <c r="E147" s="194" t="s">
        <v>680</v>
      </c>
      <c r="F147" s="195" t="s">
        <v>681</v>
      </c>
      <c r="G147" s="196" t="s">
        <v>182</v>
      </c>
      <c r="H147" s="197">
        <v>45</v>
      </c>
      <c r="I147" s="198"/>
      <c r="J147" s="199">
        <f>ROUND(I147*H147,2)</f>
        <v>0</v>
      </c>
      <c r="K147" s="195" t="s">
        <v>160</v>
      </c>
      <c r="L147" s="60"/>
      <c r="M147" s="200" t="s">
        <v>21</v>
      </c>
      <c r="N147" s="201" t="s">
        <v>42</v>
      </c>
      <c r="O147" s="41"/>
      <c r="P147" s="202">
        <f>O147*H147</f>
        <v>0</v>
      </c>
      <c r="Q147" s="202">
        <v>2.6800000000000001E-3</v>
      </c>
      <c r="R147" s="202">
        <f>Q147*H147</f>
        <v>0.1206</v>
      </c>
      <c r="S147" s="202">
        <v>0</v>
      </c>
      <c r="T147" s="203">
        <f>S147*H147</f>
        <v>0</v>
      </c>
      <c r="AR147" s="23" t="s">
        <v>161</v>
      </c>
      <c r="AT147" s="23" t="s">
        <v>156</v>
      </c>
      <c r="AU147" s="23" t="s">
        <v>81</v>
      </c>
      <c r="AY147" s="23" t="s">
        <v>154</v>
      </c>
      <c r="BE147" s="204">
        <f>IF(N147="základní",J147,0)</f>
        <v>0</v>
      </c>
      <c r="BF147" s="204">
        <f>IF(N147="snížená",J147,0)</f>
        <v>0</v>
      </c>
      <c r="BG147" s="204">
        <f>IF(N147="zákl. přenesená",J147,0)</f>
        <v>0</v>
      </c>
      <c r="BH147" s="204">
        <f>IF(N147="sníž. přenesená",J147,0)</f>
        <v>0</v>
      </c>
      <c r="BI147" s="204">
        <f>IF(N147="nulová",J147,0)</f>
        <v>0</v>
      </c>
      <c r="BJ147" s="23" t="s">
        <v>79</v>
      </c>
      <c r="BK147" s="204">
        <f>ROUND(I147*H147,2)</f>
        <v>0</v>
      </c>
      <c r="BL147" s="23" t="s">
        <v>161</v>
      </c>
      <c r="BM147" s="23" t="s">
        <v>682</v>
      </c>
    </row>
    <row r="148" spans="2:65" s="1" customFormat="1" ht="22.5" customHeight="1">
      <c r="B148" s="40"/>
      <c r="C148" s="193" t="s">
        <v>297</v>
      </c>
      <c r="D148" s="193" t="s">
        <v>156</v>
      </c>
      <c r="E148" s="194" t="s">
        <v>683</v>
      </c>
      <c r="F148" s="195" t="s">
        <v>684</v>
      </c>
      <c r="G148" s="196" t="s">
        <v>182</v>
      </c>
      <c r="H148" s="197">
        <v>53</v>
      </c>
      <c r="I148" s="198"/>
      <c r="J148" s="199">
        <f>ROUND(I148*H148,2)</f>
        <v>0</v>
      </c>
      <c r="K148" s="195" t="s">
        <v>160</v>
      </c>
      <c r="L148" s="60"/>
      <c r="M148" s="200" t="s">
        <v>21</v>
      </c>
      <c r="N148" s="201" t="s">
        <v>42</v>
      </c>
      <c r="O148" s="41"/>
      <c r="P148" s="202">
        <f>O148*H148</f>
        <v>0</v>
      </c>
      <c r="Q148" s="202">
        <v>4.2700000000000004E-3</v>
      </c>
      <c r="R148" s="202">
        <f>Q148*H148</f>
        <v>0.22631000000000001</v>
      </c>
      <c r="S148" s="202">
        <v>0</v>
      </c>
      <c r="T148" s="203">
        <f>S148*H148</f>
        <v>0</v>
      </c>
      <c r="AR148" s="23" t="s">
        <v>161</v>
      </c>
      <c r="AT148" s="23" t="s">
        <v>156</v>
      </c>
      <c r="AU148" s="23" t="s">
        <v>81</v>
      </c>
      <c r="AY148" s="23" t="s">
        <v>154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3" t="s">
        <v>79</v>
      </c>
      <c r="BK148" s="204">
        <f>ROUND(I148*H148,2)</f>
        <v>0</v>
      </c>
      <c r="BL148" s="23" t="s">
        <v>161</v>
      </c>
      <c r="BM148" s="23" t="s">
        <v>685</v>
      </c>
    </row>
    <row r="149" spans="2:65" s="1" customFormat="1" ht="22.5" customHeight="1">
      <c r="B149" s="40"/>
      <c r="C149" s="193" t="s">
        <v>305</v>
      </c>
      <c r="D149" s="193" t="s">
        <v>156</v>
      </c>
      <c r="E149" s="194" t="s">
        <v>686</v>
      </c>
      <c r="F149" s="195" t="s">
        <v>687</v>
      </c>
      <c r="G149" s="196" t="s">
        <v>182</v>
      </c>
      <c r="H149" s="197">
        <v>98</v>
      </c>
      <c r="I149" s="198"/>
      <c r="J149" s="199">
        <f>ROUND(I149*H149,2)</f>
        <v>0</v>
      </c>
      <c r="K149" s="195" t="s">
        <v>160</v>
      </c>
      <c r="L149" s="60"/>
      <c r="M149" s="200" t="s">
        <v>21</v>
      </c>
      <c r="N149" s="201" t="s">
        <v>42</v>
      </c>
      <c r="O149" s="41"/>
      <c r="P149" s="202">
        <f>O149*H149</f>
        <v>0</v>
      </c>
      <c r="Q149" s="202">
        <v>0</v>
      </c>
      <c r="R149" s="202">
        <f>Q149*H149</f>
        <v>0</v>
      </c>
      <c r="S149" s="202">
        <v>0</v>
      </c>
      <c r="T149" s="203">
        <f>S149*H149</f>
        <v>0</v>
      </c>
      <c r="AR149" s="23" t="s">
        <v>161</v>
      </c>
      <c r="AT149" s="23" t="s">
        <v>156</v>
      </c>
      <c r="AU149" s="23" t="s">
        <v>81</v>
      </c>
      <c r="AY149" s="23" t="s">
        <v>154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3" t="s">
        <v>79</v>
      </c>
      <c r="BK149" s="204">
        <f>ROUND(I149*H149,2)</f>
        <v>0</v>
      </c>
      <c r="BL149" s="23" t="s">
        <v>161</v>
      </c>
      <c r="BM149" s="23" t="s">
        <v>688</v>
      </c>
    </row>
    <row r="150" spans="2:65" s="1" customFormat="1" ht="22.5" customHeight="1">
      <c r="B150" s="40"/>
      <c r="C150" s="193" t="s">
        <v>309</v>
      </c>
      <c r="D150" s="193" t="s">
        <v>156</v>
      </c>
      <c r="E150" s="194" t="s">
        <v>689</v>
      </c>
      <c r="F150" s="195" t="s">
        <v>690</v>
      </c>
      <c r="G150" s="196" t="s">
        <v>187</v>
      </c>
      <c r="H150" s="197">
        <v>0.5</v>
      </c>
      <c r="I150" s="198"/>
      <c r="J150" s="199">
        <f>ROUND(I150*H150,2)</f>
        <v>0</v>
      </c>
      <c r="K150" s="195" t="s">
        <v>160</v>
      </c>
      <c r="L150" s="60"/>
      <c r="M150" s="200" t="s">
        <v>21</v>
      </c>
      <c r="N150" s="201" t="s">
        <v>42</v>
      </c>
      <c r="O150" s="41"/>
      <c r="P150" s="202">
        <f>O150*H150</f>
        <v>0</v>
      </c>
      <c r="Q150" s="202">
        <v>2.2563399999999998</v>
      </c>
      <c r="R150" s="202">
        <f>Q150*H150</f>
        <v>1.1281699999999999</v>
      </c>
      <c r="S150" s="202">
        <v>0</v>
      </c>
      <c r="T150" s="203">
        <f>S150*H150</f>
        <v>0</v>
      </c>
      <c r="AR150" s="23" t="s">
        <v>161</v>
      </c>
      <c r="AT150" s="23" t="s">
        <v>156</v>
      </c>
      <c r="AU150" s="23" t="s">
        <v>81</v>
      </c>
      <c r="AY150" s="23" t="s">
        <v>154</v>
      </c>
      <c r="BE150" s="204">
        <f>IF(N150="základní",J150,0)</f>
        <v>0</v>
      </c>
      <c r="BF150" s="204">
        <f>IF(N150="snížená",J150,0)</f>
        <v>0</v>
      </c>
      <c r="BG150" s="204">
        <f>IF(N150="zákl. přenesená",J150,0)</f>
        <v>0</v>
      </c>
      <c r="BH150" s="204">
        <f>IF(N150="sníž. přenesená",J150,0)</f>
        <v>0</v>
      </c>
      <c r="BI150" s="204">
        <f>IF(N150="nulová",J150,0)</f>
        <v>0</v>
      </c>
      <c r="BJ150" s="23" t="s">
        <v>79</v>
      </c>
      <c r="BK150" s="204">
        <f>ROUND(I150*H150,2)</f>
        <v>0</v>
      </c>
      <c r="BL150" s="23" t="s">
        <v>161</v>
      </c>
      <c r="BM150" s="23" t="s">
        <v>691</v>
      </c>
    </row>
    <row r="151" spans="2:65" s="10" customFormat="1" ht="29.85" customHeight="1">
      <c r="B151" s="176"/>
      <c r="C151" s="177"/>
      <c r="D151" s="190" t="s">
        <v>70</v>
      </c>
      <c r="E151" s="191" t="s">
        <v>196</v>
      </c>
      <c r="F151" s="191" t="s">
        <v>475</v>
      </c>
      <c r="G151" s="177"/>
      <c r="H151" s="177"/>
      <c r="I151" s="180"/>
      <c r="J151" s="192">
        <f>BK151</f>
        <v>0</v>
      </c>
      <c r="K151" s="177"/>
      <c r="L151" s="182"/>
      <c r="M151" s="183"/>
      <c r="N151" s="184"/>
      <c r="O151" s="184"/>
      <c r="P151" s="185">
        <f>SUM(P152:P153)</f>
        <v>0</v>
      </c>
      <c r="Q151" s="184"/>
      <c r="R151" s="185">
        <f>SUM(R152:R153)</f>
        <v>0</v>
      </c>
      <c r="S151" s="184"/>
      <c r="T151" s="186">
        <f>SUM(T152:T153)</f>
        <v>7.3677599999999996</v>
      </c>
      <c r="AR151" s="187" t="s">
        <v>79</v>
      </c>
      <c r="AT151" s="188" t="s">
        <v>70</v>
      </c>
      <c r="AU151" s="188" t="s">
        <v>79</v>
      </c>
      <c r="AY151" s="187" t="s">
        <v>154</v>
      </c>
      <c r="BK151" s="189">
        <f>SUM(BK152:BK153)</f>
        <v>0</v>
      </c>
    </row>
    <row r="152" spans="2:65" s="1" customFormat="1" ht="22.5" customHeight="1">
      <c r="B152" s="40"/>
      <c r="C152" s="193" t="s">
        <v>313</v>
      </c>
      <c r="D152" s="193" t="s">
        <v>156</v>
      </c>
      <c r="E152" s="194" t="s">
        <v>692</v>
      </c>
      <c r="F152" s="195" t="s">
        <v>693</v>
      </c>
      <c r="G152" s="196" t="s">
        <v>182</v>
      </c>
      <c r="H152" s="197">
        <v>190.6</v>
      </c>
      <c r="I152" s="198"/>
      <c r="J152" s="199">
        <f>ROUND(I152*H152,2)</f>
        <v>0</v>
      </c>
      <c r="K152" s="195" t="s">
        <v>160</v>
      </c>
      <c r="L152" s="60"/>
      <c r="M152" s="200" t="s">
        <v>21</v>
      </c>
      <c r="N152" s="201" t="s">
        <v>42</v>
      </c>
      <c r="O152" s="41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3" t="s">
        <v>161</v>
      </c>
      <c r="AT152" s="23" t="s">
        <v>156</v>
      </c>
      <c r="AU152" s="23" t="s">
        <v>81</v>
      </c>
      <c r="AY152" s="23" t="s">
        <v>154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3" t="s">
        <v>79</v>
      </c>
      <c r="BK152" s="204">
        <f>ROUND(I152*H152,2)</f>
        <v>0</v>
      </c>
      <c r="BL152" s="23" t="s">
        <v>161</v>
      </c>
      <c r="BM152" s="23" t="s">
        <v>694</v>
      </c>
    </row>
    <row r="153" spans="2:65" s="1" customFormat="1" ht="22.5" customHeight="1">
      <c r="B153" s="40"/>
      <c r="C153" s="193" t="s">
        <v>317</v>
      </c>
      <c r="D153" s="193" t="s">
        <v>156</v>
      </c>
      <c r="E153" s="194" t="s">
        <v>695</v>
      </c>
      <c r="F153" s="195" t="s">
        <v>696</v>
      </c>
      <c r="G153" s="196" t="s">
        <v>182</v>
      </c>
      <c r="H153" s="197">
        <v>22.74</v>
      </c>
      <c r="I153" s="198"/>
      <c r="J153" s="199">
        <f>ROUND(I153*H153,2)</f>
        <v>0</v>
      </c>
      <c r="K153" s="195" t="s">
        <v>160</v>
      </c>
      <c r="L153" s="60"/>
      <c r="M153" s="200" t="s">
        <v>21</v>
      </c>
      <c r="N153" s="201" t="s">
        <v>42</v>
      </c>
      <c r="O153" s="41"/>
      <c r="P153" s="202">
        <f>O153*H153</f>
        <v>0</v>
      </c>
      <c r="Q153" s="202">
        <v>0</v>
      </c>
      <c r="R153" s="202">
        <f>Q153*H153</f>
        <v>0</v>
      </c>
      <c r="S153" s="202">
        <v>0.32400000000000001</v>
      </c>
      <c r="T153" s="203">
        <f>S153*H153</f>
        <v>7.3677599999999996</v>
      </c>
      <c r="AR153" s="23" t="s">
        <v>161</v>
      </c>
      <c r="AT153" s="23" t="s">
        <v>156</v>
      </c>
      <c r="AU153" s="23" t="s">
        <v>81</v>
      </c>
      <c r="AY153" s="23" t="s">
        <v>154</v>
      </c>
      <c r="BE153" s="204">
        <f>IF(N153="základní",J153,0)</f>
        <v>0</v>
      </c>
      <c r="BF153" s="204">
        <f>IF(N153="snížená",J153,0)</f>
        <v>0</v>
      </c>
      <c r="BG153" s="204">
        <f>IF(N153="zákl. přenesená",J153,0)</f>
        <v>0</v>
      </c>
      <c r="BH153" s="204">
        <f>IF(N153="sníž. přenesená",J153,0)</f>
        <v>0</v>
      </c>
      <c r="BI153" s="204">
        <f>IF(N153="nulová",J153,0)</f>
        <v>0</v>
      </c>
      <c r="BJ153" s="23" t="s">
        <v>79</v>
      </c>
      <c r="BK153" s="204">
        <f>ROUND(I153*H153,2)</f>
        <v>0</v>
      </c>
      <c r="BL153" s="23" t="s">
        <v>161</v>
      </c>
      <c r="BM153" s="23" t="s">
        <v>697</v>
      </c>
    </row>
    <row r="154" spans="2:65" s="10" customFormat="1" ht="29.85" customHeight="1">
      <c r="B154" s="176"/>
      <c r="C154" s="177"/>
      <c r="D154" s="190" t="s">
        <v>70</v>
      </c>
      <c r="E154" s="191" t="s">
        <v>526</v>
      </c>
      <c r="F154" s="191" t="s">
        <v>527</v>
      </c>
      <c r="G154" s="177"/>
      <c r="H154" s="177"/>
      <c r="I154" s="180"/>
      <c r="J154" s="192">
        <f>BK154</f>
        <v>0</v>
      </c>
      <c r="K154" s="177"/>
      <c r="L154" s="182"/>
      <c r="M154" s="183"/>
      <c r="N154" s="184"/>
      <c r="O154" s="184"/>
      <c r="P154" s="185">
        <f>SUM(P155:P160)</f>
        <v>0</v>
      </c>
      <c r="Q154" s="184"/>
      <c r="R154" s="185">
        <f>SUM(R155:R160)</f>
        <v>0</v>
      </c>
      <c r="S154" s="184"/>
      <c r="T154" s="186">
        <f>SUM(T155:T160)</f>
        <v>0</v>
      </c>
      <c r="AR154" s="187" t="s">
        <v>79</v>
      </c>
      <c r="AT154" s="188" t="s">
        <v>70</v>
      </c>
      <c r="AU154" s="188" t="s">
        <v>79</v>
      </c>
      <c r="AY154" s="187" t="s">
        <v>154</v>
      </c>
      <c r="BK154" s="189">
        <f>SUM(BK155:BK160)</f>
        <v>0</v>
      </c>
    </row>
    <row r="155" spans="2:65" s="1" customFormat="1" ht="22.5" customHeight="1">
      <c r="B155" s="40"/>
      <c r="C155" s="193" t="s">
        <v>322</v>
      </c>
      <c r="D155" s="193" t="s">
        <v>156</v>
      </c>
      <c r="E155" s="194" t="s">
        <v>529</v>
      </c>
      <c r="F155" s="195" t="s">
        <v>530</v>
      </c>
      <c r="G155" s="196" t="s">
        <v>280</v>
      </c>
      <c r="H155" s="197">
        <v>68</v>
      </c>
      <c r="I155" s="198"/>
      <c r="J155" s="199">
        <f>ROUND(I155*H155,2)</f>
        <v>0</v>
      </c>
      <c r="K155" s="195" t="s">
        <v>160</v>
      </c>
      <c r="L155" s="60"/>
      <c r="M155" s="200" t="s">
        <v>21</v>
      </c>
      <c r="N155" s="201" t="s">
        <v>42</v>
      </c>
      <c r="O155" s="41"/>
      <c r="P155" s="202">
        <f>O155*H155</f>
        <v>0</v>
      </c>
      <c r="Q155" s="202">
        <v>0</v>
      </c>
      <c r="R155" s="202">
        <f>Q155*H155</f>
        <v>0</v>
      </c>
      <c r="S155" s="202">
        <v>0</v>
      </c>
      <c r="T155" s="203">
        <f>S155*H155</f>
        <v>0</v>
      </c>
      <c r="AR155" s="23" t="s">
        <v>161</v>
      </c>
      <c r="AT155" s="23" t="s">
        <v>156</v>
      </c>
      <c r="AU155" s="23" t="s">
        <v>81</v>
      </c>
      <c r="AY155" s="23" t="s">
        <v>154</v>
      </c>
      <c r="BE155" s="204">
        <f>IF(N155="základní",J155,0)</f>
        <v>0</v>
      </c>
      <c r="BF155" s="204">
        <f>IF(N155="snížená",J155,0)</f>
        <v>0</v>
      </c>
      <c r="BG155" s="204">
        <f>IF(N155="zákl. přenesená",J155,0)</f>
        <v>0</v>
      </c>
      <c r="BH155" s="204">
        <f>IF(N155="sníž. přenesená",J155,0)</f>
        <v>0</v>
      </c>
      <c r="BI155" s="204">
        <f>IF(N155="nulová",J155,0)</f>
        <v>0</v>
      </c>
      <c r="BJ155" s="23" t="s">
        <v>79</v>
      </c>
      <c r="BK155" s="204">
        <f>ROUND(I155*H155,2)</f>
        <v>0</v>
      </c>
      <c r="BL155" s="23" t="s">
        <v>161</v>
      </c>
      <c r="BM155" s="23" t="s">
        <v>698</v>
      </c>
    </row>
    <row r="156" spans="2:65" s="1" customFormat="1" ht="22.5" customHeight="1">
      <c r="B156" s="40"/>
      <c r="C156" s="193" t="s">
        <v>327</v>
      </c>
      <c r="D156" s="193" t="s">
        <v>156</v>
      </c>
      <c r="E156" s="194" t="s">
        <v>534</v>
      </c>
      <c r="F156" s="195" t="s">
        <v>535</v>
      </c>
      <c r="G156" s="196" t="s">
        <v>280</v>
      </c>
      <c r="H156" s="197">
        <v>952</v>
      </c>
      <c r="I156" s="198"/>
      <c r="J156" s="199">
        <f>ROUND(I156*H156,2)</f>
        <v>0</v>
      </c>
      <c r="K156" s="195" t="s">
        <v>160</v>
      </c>
      <c r="L156" s="60"/>
      <c r="M156" s="200" t="s">
        <v>21</v>
      </c>
      <c r="N156" s="201" t="s">
        <v>42</v>
      </c>
      <c r="O156" s="41"/>
      <c r="P156" s="202">
        <f>O156*H156</f>
        <v>0</v>
      </c>
      <c r="Q156" s="202">
        <v>0</v>
      </c>
      <c r="R156" s="202">
        <f>Q156*H156</f>
        <v>0</v>
      </c>
      <c r="S156" s="202">
        <v>0</v>
      </c>
      <c r="T156" s="203">
        <f>S156*H156</f>
        <v>0</v>
      </c>
      <c r="AR156" s="23" t="s">
        <v>161</v>
      </c>
      <c r="AT156" s="23" t="s">
        <v>156</v>
      </c>
      <c r="AU156" s="23" t="s">
        <v>81</v>
      </c>
      <c r="AY156" s="23" t="s">
        <v>154</v>
      </c>
      <c r="BE156" s="204">
        <f>IF(N156="základní",J156,0)</f>
        <v>0</v>
      </c>
      <c r="BF156" s="204">
        <f>IF(N156="snížená",J156,0)</f>
        <v>0</v>
      </c>
      <c r="BG156" s="204">
        <f>IF(N156="zákl. přenesená",J156,0)</f>
        <v>0</v>
      </c>
      <c r="BH156" s="204">
        <f>IF(N156="sníž. přenesená",J156,0)</f>
        <v>0</v>
      </c>
      <c r="BI156" s="204">
        <f>IF(N156="nulová",J156,0)</f>
        <v>0</v>
      </c>
      <c r="BJ156" s="23" t="s">
        <v>79</v>
      </c>
      <c r="BK156" s="204">
        <f>ROUND(I156*H156,2)</f>
        <v>0</v>
      </c>
      <c r="BL156" s="23" t="s">
        <v>161</v>
      </c>
      <c r="BM156" s="23" t="s">
        <v>699</v>
      </c>
    </row>
    <row r="157" spans="2:65" s="11" customFormat="1" ht="13.5">
      <c r="B157" s="205"/>
      <c r="C157" s="206"/>
      <c r="D157" s="207" t="s">
        <v>177</v>
      </c>
      <c r="E157" s="206"/>
      <c r="F157" s="209" t="s">
        <v>700</v>
      </c>
      <c r="G157" s="206"/>
      <c r="H157" s="210">
        <v>952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177</v>
      </c>
      <c r="AU157" s="216" t="s">
        <v>81</v>
      </c>
      <c r="AV157" s="11" t="s">
        <v>81</v>
      </c>
      <c r="AW157" s="11" t="s">
        <v>6</v>
      </c>
      <c r="AX157" s="11" t="s">
        <v>79</v>
      </c>
      <c r="AY157" s="216" t="s">
        <v>154</v>
      </c>
    </row>
    <row r="158" spans="2:65" s="1" customFormat="1" ht="22.5" customHeight="1">
      <c r="B158" s="40"/>
      <c r="C158" s="193" t="s">
        <v>332</v>
      </c>
      <c r="D158" s="193" t="s">
        <v>156</v>
      </c>
      <c r="E158" s="194" t="s">
        <v>548</v>
      </c>
      <c r="F158" s="195" t="s">
        <v>549</v>
      </c>
      <c r="G158" s="196" t="s">
        <v>280</v>
      </c>
      <c r="H158" s="197">
        <v>68</v>
      </c>
      <c r="I158" s="198"/>
      <c r="J158" s="199">
        <f>ROUND(I158*H158,2)</f>
        <v>0</v>
      </c>
      <c r="K158" s="195" t="s">
        <v>160</v>
      </c>
      <c r="L158" s="60"/>
      <c r="M158" s="200" t="s">
        <v>21</v>
      </c>
      <c r="N158" s="201" t="s">
        <v>42</v>
      </c>
      <c r="O158" s="41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3" t="s">
        <v>161</v>
      </c>
      <c r="AT158" s="23" t="s">
        <v>156</v>
      </c>
      <c r="AU158" s="23" t="s">
        <v>81</v>
      </c>
      <c r="AY158" s="23" t="s">
        <v>154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3" t="s">
        <v>79</v>
      </c>
      <c r="BK158" s="204">
        <f>ROUND(I158*H158,2)</f>
        <v>0</v>
      </c>
      <c r="BL158" s="23" t="s">
        <v>161</v>
      </c>
      <c r="BM158" s="23" t="s">
        <v>701</v>
      </c>
    </row>
    <row r="159" spans="2:65" s="1" customFormat="1" ht="22.5" customHeight="1">
      <c r="B159" s="40"/>
      <c r="C159" s="193" t="s">
        <v>337</v>
      </c>
      <c r="D159" s="193" t="s">
        <v>156</v>
      </c>
      <c r="E159" s="194" t="s">
        <v>556</v>
      </c>
      <c r="F159" s="195" t="s">
        <v>557</v>
      </c>
      <c r="G159" s="196" t="s">
        <v>280</v>
      </c>
      <c r="H159" s="197">
        <v>29.128</v>
      </c>
      <c r="I159" s="198"/>
      <c r="J159" s="199">
        <f>ROUND(I159*H159,2)</f>
        <v>0</v>
      </c>
      <c r="K159" s="195" t="s">
        <v>160</v>
      </c>
      <c r="L159" s="60"/>
      <c r="M159" s="200" t="s">
        <v>21</v>
      </c>
      <c r="N159" s="201" t="s">
        <v>42</v>
      </c>
      <c r="O159" s="41"/>
      <c r="P159" s="202">
        <f>O159*H159</f>
        <v>0</v>
      </c>
      <c r="Q159" s="202">
        <v>0</v>
      </c>
      <c r="R159" s="202">
        <f>Q159*H159</f>
        <v>0</v>
      </c>
      <c r="S159" s="202">
        <v>0</v>
      </c>
      <c r="T159" s="203">
        <f>S159*H159</f>
        <v>0</v>
      </c>
      <c r="AR159" s="23" t="s">
        <v>161</v>
      </c>
      <c r="AT159" s="23" t="s">
        <v>156</v>
      </c>
      <c r="AU159" s="23" t="s">
        <v>81</v>
      </c>
      <c r="AY159" s="23" t="s">
        <v>154</v>
      </c>
      <c r="BE159" s="204">
        <f>IF(N159="základní",J159,0)</f>
        <v>0</v>
      </c>
      <c r="BF159" s="204">
        <f>IF(N159="snížená",J159,0)</f>
        <v>0</v>
      </c>
      <c r="BG159" s="204">
        <f>IF(N159="zákl. přenesená",J159,0)</f>
        <v>0</v>
      </c>
      <c r="BH159" s="204">
        <f>IF(N159="sníž. přenesená",J159,0)</f>
        <v>0</v>
      </c>
      <c r="BI159" s="204">
        <f>IF(N159="nulová",J159,0)</f>
        <v>0</v>
      </c>
      <c r="BJ159" s="23" t="s">
        <v>79</v>
      </c>
      <c r="BK159" s="204">
        <f>ROUND(I159*H159,2)</f>
        <v>0</v>
      </c>
      <c r="BL159" s="23" t="s">
        <v>161</v>
      </c>
      <c r="BM159" s="23" t="s">
        <v>702</v>
      </c>
    </row>
    <row r="160" spans="2:65" s="1" customFormat="1" ht="22.5" customHeight="1">
      <c r="B160" s="40"/>
      <c r="C160" s="193" t="s">
        <v>342</v>
      </c>
      <c r="D160" s="193" t="s">
        <v>156</v>
      </c>
      <c r="E160" s="194" t="s">
        <v>561</v>
      </c>
      <c r="F160" s="195" t="s">
        <v>562</v>
      </c>
      <c r="G160" s="196" t="s">
        <v>280</v>
      </c>
      <c r="H160" s="197">
        <v>31.504000000000001</v>
      </c>
      <c r="I160" s="198"/>
      <c r="J160" s="199">
        <f>ROUND(I160*H160,2)</f>
        <v>0</v>
      </c>
      <c r="K160" s="195" t="s">
        <v>160</v>
      </c>
      <c r="L160" s="60"/>
      <c r="M160" s="200" t="s">
        <v>21</v>
      </c>
      <c r="N160" s="201" t="s">
        <v>42</v>
      </c>
      <c r="O160" s="41"/>
      <c r="P160" s="202">
        <f>O160*H160</f>
        <v>0</v>
      </c>
      <c r="Q160" s="202">
        <v>0</v>
      </c>
      <c r="R160" s="202">
        <f>Q160*H160</f>
        <v>0</v>
      </c>
      <c r="S160" s="202">
        <v>0</v>
      </c>
      <c r="T160" s="203">
        <f>S160*H160</f>
        <v>0</v>
      </c>
      <c r="AR160" s="23" t="s">
        <v>161</v>
      </c>
      <c r="AT160" s="23" t="s">
        <v>156</v>
      </c>
      <c r="AU160" s="23" t="s">
        <v>81</v>
      </c>
      <c r="AY160" s="23" t="s">
        <v>154</v>
      </c>
      <c r="BE160" s="204">
        <f>IF(N160="základní",J160,0)</f>
        <v>0</v>
      </c>
      <c r="BF160" s="204">
        <f>IF(N160="snížená",J160,0)</f>
        <v>0</v>
      </c>
      <c r="BG160" s="204">
        <f>IF(N160="zákl. přenesená",J160,0)</f>
        <v>0</v>
      </c>
      <c r="BH160" s="204">
        <f>IF(N160="sníž. přenesená",J160,0)</f>
        <v>0</v>
      </c>
      <c r="BI160" s="204">
        <f>IF(N160="nulová",J160,0)</f>
        <v>0</v>
      </c>
      <c r="BJ160" s="23" t="s">
        <v>79</v>
      </c>
      <c r="BK160" s="204">
        <f>ROUND(I160*H160,2)</f>
        <v>0</v>
      </c>
      <c r="BL160" s="23" t="s">
        <v>161</v>
      </c>
      <c r="BM160" s="23" t="s">
        <v>703</v>
      </c>
    </row>
    <row r="161" spans="2:65" s="10" customFormat="1" ht="29.85" customHeight="1">
      <c r="B161" s="176"/>
      <c r="C161" s="177"/>
      <c r="D161" s="190" t="s">
        <v>70</v>
      </c>
      <c r="E161" s="191" t="s">
        <v>564</v>
      </c>
      <c r="F161" s="191" t="s">
        <v>565</v>
      </c>
      <c r="G161" s="177"/>
      <c r="H161" s="177"/>
      <c r="I161" s="180"/>
      <c r="J161" s="192">
        <f>BK161</f>
        <v>0</v>
      </c>
      <c r="K161" s="177"/>
      <c r="L161" s="182"/>
      <c r="M161" s="183"/>
      <c r="N161" s="184"/>
      <c r="O161" s="184"/>
      <c r="P161" s="185">
        <f>P162</f>
        <v>0</v>
      </c>
      <c r="Q161" s="184"/>
      <c r="R161" s="185">
        <f>R162</f>
        <v>0</v>
      </c>
      <c r="S161" s="184"/>
      <c r="T161" s="186">
        <f>T162</f>
        <v>0</v>
      </c>
      <c r="AR161" s="187" t="s">
        <v>79</v>
      </c>
      <c r="AT161" s="188" t="s">
        <v>70</v>
      </c>
      <c r="AU161" s="188" t="s">
        <v>79</v>
      </c>
      <c r="AY161" s="187" t="s">
        <v>154</v>
      </c>
      <c r="BK161" s="189">
        <f>BK162</f>
        <v>0</v>
      </c>
    </row>
    <row r="162" spans="2:65" s="1" customFormat="1" ht="31.5" customHeight="1">
      <c r="B162" s="40"/>
      <c r="C162" s="193" t="s">
        <v>346</v>
      </c>
      <c r="D162" s="193" t="s">
        <v>156</v>
      </c>
      <c r="E162" s="194" t="s">
        <v>704</v>
      </c>
      <c r="F162" s="195" t="s">
        <v>705</v>
      </c>
      <c r="G162" s="196" t="s">
        <v>280</v>
      </c>
      <c r="H162" s="197">
        <v>137.90100000000001</v>
      </c>
      <c r="I162" s="198"/>
      <c r="J162" s="199">
        <f>ROUND(I162*H162,2)</f>
        <v>0</v>
      </c>
      <c r="K162" s="195" t="s">
        <v>160</v>
      </c>
      <c r="L162" s="60"/>
      <c r="M162" s="200" t="s">
        <v>21</v>
      </c>
      <c r="N162" s="201" t="s">
        <v>42</v>
      </c>
      <c r="O162" s="41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3" t="s">
        <v>161</v>
      </c>
      <c r="AT162" s="23" t="s">
        <v>156</v>
      </c>
      <c r="AU162" s="23" t="s">
        <v>81</v>
      </c>
      <c r="AY162" s="23" t="s">
        <v>154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3" t="s">
        <v>79</v>
      </c>
      <c r="BK162" s="204">
        <f>ROUND(I162*H162,2)</f>
        <v>0</v>
      </c>
      <c r="BL162" s="23" t="s">
        <v>161</v>
      </c>
      <c r="BM162" s="23" t="s">
        <v>706</v>
      </c>
    </row>
    <row r="163" spans="2:65" s="10" customFormat="1" ht="37.35" customHeight="1">
      <c r="B163" s="176"/>
      <c r="C163" s="177"/>
      <c r="D163" s="178" t="s">
        <v>70</v>
      </c>
      <c r="E163" s="179" t="s">
        <v>570</v>
      </c>
      <c r="F163" s="179" t="s">
        <v>571</v>
      </c>
      <c r="G163" s="177"/>
      <c r="H163" s="177"/>
      <c r="I163" s="180"/>
      <c r="J163" s="181">
        <f>BK163</f>
        <v>0</v>
      </c>
      <c r="K163" s="177"/>
      <c r="L163" s="182"/>
      <c r="M163" s="183"/>
      <c r="N163" s="184"/>
      <c r="O163" s="184"/>
      <c r="P163" s="185">
        <f>P164</f>
        <v>0</v>
      </c>
      <c r="Q163" s="184"/>
      <c r="R163" s="185">
        <f>R164</f>
        <v>0</v>
      </c>
      <c r="S163" s="184"/>
      <c r="T163" s="186">
        <f>T164</f>
        <v>0</v>
      </c>
      <c r="AR163" s="187" t="s">
        <v>173</v>
      </c>
      <c r="AT163" s="188" t="s">
        <v>70</v>
      </c>
      <c r="AU163" s="188" t="s">
        <v>71</v>
      </c>
      <c r="AY163" s="187" t="s">
        <v>154</v>
      </c>
      <c r="BK163" s="189">
        <f>BK164</f>
        <v>0</v>
      </c>
    </row>
    <row r="164" spans="2:65" s="10" customFormat="1" ht="19.899999999999999" customHeight="1">
      <c r="B164" s="176"/>
      <c r="C164" s="177"/>
      <c r="D164" s="190" t="s">
        <v>70</v>
      </c>
      <c r="E164" s="191" t="s">
        <v>572</v>
      </c>
      <c r="F164" s="191" t="s">
        <v>573</v>
      </c>
      <c r="G164" s="177"/>
      <c r="H164" s="177"/>
      <c r="I164" s="180"/>
      <c r="J164" s="192">
        <f>BK164</f>
        <v>0</v>
      </c>
      <c r="K164" s="177"/>
      <c r="L164" s="182"/>
      <c r="M164" s="183"/>
      <c r="N164" s="184"/>
      <c r="O164" s="184"/>
      <c r="P164" s="185">
        <f>P165</f>
        <v>0</v>
      </c>
      <c r="Q164" s="184"/>
      <c r="R164" s="185">
        <f>R165</f>
        <v>0</v>
      </c>
      <c r="S164" s="184"/>
      <c r="T164" s="186">
        <f>T165</f>
        <v>0</v>
      </c>
      <c r="AR164" s="187" t="s">
        <v>173</v>
      </c>
      <c r="AT164" s="188" t="s">
        <v>70</v>
      </c>
      <c r="AU164" s="188" t="s">
        <v>79</v>
      </c>
      <c r="AY164" s="187" t="s">
        <v>154</v>
      </c>
      <c r="BK164" s="189">
        <f>BK165</f>
        <v>0</v>
      </c>
    </row>
    <row r="165" spans="2:65" s="1" customFormat="1" ht="22.5" customHeight="1">
      <c r="B165" s="40"/>
      <c r="C165" s="193" t="s">
        <v>351</v>
      </c>
      <c r="D165" s="193" t="s">
        <v>156</v>
      </c>
      <c r="E165" s="194" t="s">
        <v>707</v>
      </c>
      <c r="F165" s="195" t="s">
        <v>708</v>
      </c>
      <c r="G165" s="196" t="s">
        <v>577</v>
      </c>
      <c r="H165" s="197">
        <v>1</v>
      </c>
      <c r="I165" s="198"/>
      <c r="J165" s="199">
        <f>ROUND(I165*H165,2)</f>
        <v>0</v>
      </c>
      <c r="K165" s="195" t="s">
        <v>160</v>
      </c>
      <c r="L165" s="60"/>
      <c r="M165" s="200" t="s">
        <v>21</v>
      </c>
      <c r="N165" s="256" t="s">
        <v>42</v>
      </c>
      <c r="O165" s="257"/>
      <c r="P165" s="258">
        <f>O165*H165</f>
        <v>0</v>
      </c>
      <c r="Q165" s="258">
        <v>0</v>
      </c>
      <c r="R165" s="258">
        <f>Q165*H165</f>
        <v>0</v>
      </c>
      <c r="S165" s="258">
        <v>0</v>
      </c>
      <c r="T165" s="259">
        <f>S165*H165</f>
        <v>0</v>
      </c>
      <c r="AR165" s="23" t="s">
        <v>578</v>
      </c>
      <c r="AT165" s="23" t="s">
        <v>156</v>
      </c>
      <c r="AU165" s="23" t="s">
        <v>81</v>
      </c>
      <c r="AY165" s="23" t="s">
        <v>154</v>
      </c>
      <c r="BE165" s="204">
        <f>IF(N165="základní",J165,0)</f>
        <v>0</v>
      </c>
      <c r="BF165" s="204">
        <f>IF(N165="snížená",J165,0)</f>
        <v>0</v>
      </c>
      <c r="BG165" s="204">
        <f>IF(N165="zákl. přenesená",J165,0)</f>
        <v>0</v>
      </c>
      <c r="BH165" s="204">
        <f>IF(N165="sníž. přenesená",J165,0)</f>
        <v>0</v>
      </c>
      <c r="BI165" s="204">
        <f>IF(N165="nulová",J165,0)</f>
        <v>0</v>
      </c>
      <c r="BJ165" s="23" t="s">
        <v>79</v>
      </c>
      <c r="BK165" s="204">
        <f>ROUND(I165*H165,2)</f>
        <v>0</v>
      </c>
      <c r="BL165" s="23" t="s">
        <v>578</v>
      </c>
      <c r="BM165" s="23" t="s">
        <v>709</v>
      </c>
    </row>
    <row r="166" spans="2:65" s="1" customFormat="1" ht="6.95" customHeight="1">
      <c r="B166" s="55"/>
      <c r="C166" s="56"/>
      <c r="D166" s="56"/>
      <c r="E166" s="56"/>
      <c r="F166" s="56"/>
      <c r="G166" s="56"/>
      <c r="H166" s="56"/>
      <c r="I166" s="139"/>
      <c r="J166" s="56"/>
      <c r="K166" s="56"/>
      <c r="L166" s="60"/>
    </row>
  </sheetData>
  <sheetProtection password="CC35" sheet="1" objects="1" scenarios="1" formatCells="0" formatColumns="0" formatRows="0" sort="0" autoFilter="0"/>
  <autoFilter ref="C86:K165"/>
  <mergeCells count="9">
    <mergeCell ref="E77:H77"/>
    <mergeCell ref="E79:H7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60" customWidth="1"/>
    <col min="2" max="2" width="1.6640625" style="260" customWidth="1"/>
    <col min="3" max="4" width="5" style="260" customWidth="1"/>
    <col min="5" max="5" width="11.6640625" style="260" customWidth="1"/>
    <col min="6" max="6" width="9.1640625" style="260" customWidth="1"/>
    <col min="7" max="7" width="5" style="260" customWidth="1"/>
    <col min="8" max="8" width="77.83203125" style="260" customWidth="1"/>
    <col min="9" max="10" width="20" style="260" customWidth="1"/>
    <col min="11" max="11" width="1.6640625" style="260" customWidth="1"/>
  </cols>
  <sheetData>
    <row r="1" spans="2:11" ht="37.5" customHeight="1"/>
    <row r="2" spans="2:11" ht="7.5" customHeight="1">
      <c r="B2" s="261"/>
      <c r="C2" s="262"/>
      <c r="D2" s="262"/>
      <c r="E2" s="262"/>
      <c r="F2" s="262"/>
      <c r="G2" s="262"/>
      <c r="H2" s="262"/>
      <c r="I2" s="262"/>
      <c r="J2" s="262"/>
      <c r="K2" s="263"/>
    </row>
    <row r="3" spans="2:11" s="14" customFormat="1" ht="45" customHeight="1">
      <c r="B3" s="264"/>
      <c r="C3" s="387" t="s">
        <v>710</v>
      </c>
      <c r="D3" s="387"/>
      <c r="E3" s="387"/>
      <c r="F3" s="387"/>
      <c r="G3" s="387"/>
      <c r="H3" s="387"/>
      <c r="I3" s="387"/>
      <c r="J3" s="387"/>
      <c r="K3" s="265"/>
    </row>
    <row r="4" spans="2:11" ht="25.5" customHeight="1">
      <c r="B4" s="266"/>
      <c r="C4" s="391" t="s">
        <v>711</v>
      </c>
      <c r="D4" s="391"/>
      <c r="E4" s="391"/>
      <c r="F4" s="391"/>
      <c r="G4" s="391"/>
      <c r="H4" s="391"/>
      <c r="I4" s="391"/>
      <c r="J4" s="391"/>
      <c r="K4" s="267"/>
    </row>
    <row r="5" spans="2:11" ht="5.25" customHeight="1">
      <c r="B5" s="266"/>
      <c r="C5" s="268"/>
      <c r="D5" s="268"/>
      <c r="E5" s="268"/>
      <c r="F5" s="268"/>
      <c r="G5" s="268"/>
      <c r="H5" s="268"/>
      <c r="I5" s="268"/>
      <c r="J5" s="268"/>
      <c r="K5" s="267"/>
    </row>
    <row r="6" spans="2:11" ht="15" customHeight="1">
      <c r="B6" s="266"/>
      <c r="C6" s="390" t="s">
        <v>712</v>
      </c>
      <c r="D6" s="390"/>
      <c r="E6" s="390"/>
      <c r="F6" s="390"/>
      <c r="G6" s="390"/>
      <c r="H6" s="390"/>
      <c r="I6" s="390"/>
      <c r="J6" s="390"/>
      <c r="K6" s="267"/>
    </row>
    <row r="7" spans="2:11" ht="15" customHeight="1">
      <c r="B7" s="270"/>
      <c r="C7" s="390" t="s">
        <v>713</v>
      </c>
      <c r="D7" s="390"/>
      <c r="E7" s="390"/>
      <c r="F7" s="390"/>
      <c r="G7" s="390"/>
      <c r="H7" s="390"/>
      <c r="I7" s="390"/>
      <c r="J7" s="390"/>
      <c r="K7" s="267"/>
    </row>
    <row r="8" spans="2:11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spans="2:11" ht="15" customHeight="1">
      <c r="B9" s="270"/>
      <c r="C9" s="390" t="s">
        <v>714</v>
      </c>
      <c r="D9" s="390"/>
      <c r="E9" s="390"/>
      <c r="F9" s="390"/>
      <c r="G9" s="390"/>
      <c r="H9" s="390"/>
      <c r="I9" s="390"/>
      <c r="J9" s="390"/>
      <c r="K9" s="267"/>
    </row>
    <row r="10" spans="2:11" ht="15" customHeight="1">
      <c r="B10" s="270"/>
      <c r="C10" s="269"/>
      <c r="D10" s="390" t="s">
        <v>715</v>
      </c>
      <c r="E10" s="390"/>
      <c r="F10" s="390"/>
      <c r="G10" s="390"/>
      <c r="H10" s="390"/>
      <c r="I10" s="390"/>
      <c r="J10" s="390"/>
      <c r="K10" s="267"/>
    </row>
    <row r="11" spans="2:11" ht="15" customHeight="1">
      <c r="B11" s="270"/>
      <c r="C11" s="271"/>
      <c r="D11" s="390" t="s">
        <v>716</v>
      </c>
      <c r="E11" s="390"/>
      <c r="F11" s="390"/>
      <c r="G11" s="390"/>
      <c r="H11" s="390"/>
      <c r="I11" s="390"/>
      <c r="J11" s="390"/>
      <c r="K11" s="267"/>
    </row>
    <row r="12" spans="2:11" ht="12.75" customHeight="1">
      <c r="B12" s="270"/>
      <c r="C12" s="271"/>
      <c r="D12" s="271"/>
      <c r="E12" s="271"/>
      <c r="F12" s="271"/>
      <c r="G12" s="271"/>
      <c r="H12" s="271"/>
      <c r="I12" s="271"/>
      <c r="J12" s="271"/>
      <c r="K12" s="267"/>
    </row>
    <row r="13" spans="2:11" ht="15" customHeight="1">
      <c r="B13" s="270"/>
      <c r="C13" s="271"/>
      <c r="D13" s="390" t="s">
        <v>717</v>
      </c>
      <c r="E13" s="390"/>
      <c r="F13" s="390"/>
      <c r="G13" s="390"/>
      <c r="H13" s="390"/>
      <c r="I13" s="390"/>
      <c r="J13" s="390"/>
      <c r="K13" s="267"/>
    </row>
    <row r="14" spans="2:11" ht="15" customHeight="1">
      <c r="B14" s="270"/>
      <c r="C14" s="271"/>
      <c r="D14" s="390" t="s">
        <v>718</v>
      </c>
      <c r="E14" s="390"/>
      <c r="F14" s="390"/>
      <c r="G14" s="390"/>
      <c r="H14" s="390"/>
      <c r="I14" s="390"/>
      <c r="J14" s="390"/>
      <c r="K14" s="267"/>
    </row>
    <row r="15" spans="2:11" ht="15" customHeight="1">
      <c r="B15" s="270"/>
      <c r="C15" s="271"/>
      <c r="D15" s="390" t="s">
        <v>719</v>
      </c>
      <c r="E15" s="390"/>
      <c r="F15" s="390"/>
      <c r="G15" s="390"/>
      <c r="H15" s="390"/>
      <c r="I15" s="390"/>
      <c r="J15" s="390"/>
      <c r="K15" s="267"/>
    </row>
    <row r="16" spans="2:11" ht="15" customHeight="1">
      <c r="B16" s="270"/>
      <c r="C16" s="271"/>
      <c r="D16" s="271"/>
      <c r="E16" s="272" t="s">
        <v>78</v>
      </c>
      <c r="F16" s="390" t="s">
        <v>720</v>
      </c>
      <c r="G16" s="390"/>
      <c r="H16" s="390"/>
      <c r="I16" s="390"/>
      <c r="J16" s="390"/>
      <c r="K16" s="267"/>
    </row>
    <row r="17" spans="2:11" ht="15" customHeight="1">
      <c r="B17" s="270"/>
      <c r="C17" s="271"/>
      <c r="D17" s="271"/>
      <c r="E17" s="272" t="s">
        <v>721</v>
      </c>
      <c r="F17" s="390" t="s">
        <v>722</v>
      </c>
      <c r="G17" s="390"/>
      <c r="H17" s="390"/>
      <c r="I17" s="390"/>
      <c r="J17" s="390"/>
      <c r="K17" s="267"/>
    </row>
    <row r="18" spans="2:11" ht="15" customHeight="1">
      <c r="B18" s="270"/>
      <c r="C18" s="271"/>
      <c r="D18" s="271"/>
      <c r="E18" s="272" t="s">
        <v>723</v>
      </c>
      <c r="F18" s="390" t="s">
        <v>724</v>
      </c>
      <c r="G18" s="390"/>
      <c r="H18" s="390"/>
      <c r="I18" s="390"/>
      <c r="J18" s="390"/>
      <c r="K18" s="267"/>
    </row>
    <row r="19" spans="2:11" ht="15" customHeight="1">
      <c r="B19" s="270"/>
      <c r="C19" s="271"/>
      <c r="D19" s="271"/>
      <c r="E19" s="272" t="s">
        <v>725</v>
      </c>
      <c r="F19" s="390" t="s">
        <v>726</v>
      </c>
      <c r="G19" s="390"/>
      <c r="H19" s="390"/>
      <c r="I19" s="390"/>
      <c r="J19" s="390"/>
      <c r="K19" s="267"/>
    </row>
    <row r="20" spans="2:11" ht="15" customHeight="1">
      <c r="B20" s="270"/>
      <c r="C20" s="271"/>
      <c r="D20" s="271"/>
      <c r="E20" s="272" t="s">
        <v>727</v>
      </c>
      <c r="F20" s="390" t="s">
        <v>728</v>
      </c>
      <c r="G20" s="390"/>
      <c r="H20" s="390"/>
      <c r="I20" s="390"/>
      <c r="J20" s="390"/>
      <c r="K20" s="267"/>
    </row>
    <row r="21" spans="2:11" ht="15" customHeight="1">
      <c r="B21" s="270"/>
      <c r="C21" s="271"/>
      <c r="D21" s="271"/>
      <c r="E21" s="272" t="s">
        <v>729</v>
      </c>
      <c r="F21" s="390" t="s">
        <v>730</v>
      </c>
      <c r="G21" s="390"/>
      <c r="H21" s="390"/>
      <c r="I21" s="390"/>
      <c r="J21" s="390"/>
      <c r="K21" s="267"/>
    </row>
    <row r="22" spans="2:11" ht="12.75" customHeight="1">
      <c r="B22" s="270"/>
      <c r="C22" s="271"/>
      <c r="D22" s="271"/>
      <c r="E22" s="271"/>
      <c r="F22" s="271"/>
      <c r="G22" s="271"/>
      <c r="H22" s="271"/>
      <c r="I22" s="271"/>
      <c r="J22" s="271"/>
      <c r="K22" s="267"/>
    </row>
    <row r="23" spans="2:11" ht="15" customHeight="1">
      <c r="B23" s="270"/>
      <c r="C23" s="390" t="s">
        <v>731</v>
      </c>
      <c r="D23" s="390"/>
      <c r="E23" s="390"/>
      <c r="F23" s="390"/>
      <c r="G23" s="390"/>
      <c r="H23" s="390"/>
      <c r="I23" s="390"/>
      <c r="J23" s="390"/>
      <c r="K23" s="267"/>
    </row>
    <row r="24" spans="2:11" ht="15" customHeight="1">
      <c r="B24" s="270"/>
      <c r="C24" s="390" t="s">
        <v>732</v>
      </c>
      <c r="D24" s="390"/>
      <c r="E24" s="390"/>
      <c r="F24" s="390"/>
      <c r="G24" s="390"/>
      <c r="H24" s="390"/>
      <c r="I24" s="390"/>
      <c r="J24" s="390"/>
      <c r="K24" s="267"/>
    </row>
    <row r="25" spans="2:11" ht="15" customHeight="1">
      <c r="B25" s="270"/>
      <c r="C25" s="269"/>
      <c r="D25" s="390" t="s">
        <v>733</v>
      </c>
      <c r="E25" s="390"/>
      <c r="F25" s="390"/>
      <c r="G25" s="390"/>
      <c r="H25" s="390"/>
      <c r="I25" s="390"/>
      <c r="J25" s="390"/>
      <c r="K25" s="267"/>
    </row>
    <row r="26" spans="2:11" ht="15" customHeight="1">
      <c r="B26" s="270"/>
      <c r="C26" s="271"/>
      <c r="D26" s="390" t="s">
        <v>734</v>
      </c>
      <c r="E26" s="390"/>
      <c r="F26" s="390"/>
      <c r="G26" s="390"/>
      <c r="H26" s="390"/>
      <c r="I26" s="390"/>
      <c r="J26" s="390"/>
      <c r="K26" s="267"/>
    </row>
    <row r="27" spans="2:11" ht="12.75" customHeight="1">
      <c r="B27" s="270"/>
      <c r="C27" s="271"/>
      <c r="D27" s="271"/>
      <c r="E27" s="271"/>
      <c r="F27" s="271"/>
      <c r="G27" s="271"/>
      <c r="H27" s="271"/>
      <c r="I27" s="271"/>
      <c r="J27" s="271"/>
      <c r="K27" s="267"/>
    </row>
    <row r="28" spans="2:11" ht="15" customHeight="1">
      <c r="B28" s="270"/>
      <c r="C28" s="271"/>
      <c r="D28" s="390" t="s">
        <v>735</v>
      </c>
      <c r="E28" s="390"/>
      <c r="F28" s="390"/>
      <c r="G28" s="390"/>
      <c r="H28" s="390"/>
      <c r="I28" s="390"/>
      <c r="J28" s="390"/>
      <c r="K28" s="267"/>
    </row>
    <row r="29" spans="2:11" ht="15" customHeight="1">
      <c r="B29" s="270"/>
      <c r="C29" s="271"/>
      <c r="D29" s="390" t="s">
        <v>736</v>
      </c>
      <c r="E29" s="390"/>
      <c r="F29" s="390"/>
      <c r="G29" s="390"/>
      <c r="H29" s="390"/>
      <c r="I29" s="390"/>
      <c r="J29" s="390"/>
      <c r="K29" s="267"/>
    </row>
    <row r="30" spans="2:11" ht="12.75" customHeight="1">
      <c r="B30" s="270"/>
      <c r="C30" s="271"/>
      <c r="D30" s="271"/>
      <c r="E30" s="271"/>
      <c r="F30" s="271"/>
      <c r="G30" s="271"/>
      <c r="H30" s="271"/>
      <c r="I30" s="271"/>
      <c r="J30" s="271"/>
      <c r="K30" s="267"/>
    </row>
    <row r="31" spans="2:11" ht="15" customHeight="1">
      <c r="B31" s="270"/>
      <c r="C31" s="271"/>
      <c r="D31" s="390" t="s">
        <v>737</v>
      </c>
      <c r="E31" s="390"/>
      <c r="F31" s="390"/>
      <c r="G31" s="390"/>
      <c r="H31" s="390"/>
      <c r="I31" s="390"/>
      <c r="J31" s="390"/>
      <c r="K31" s="267"/>
    </row>
    <row r="32" spans="2:11" ht="15" customHeight="1">
      <c r="B32" s="270"/>
      <c r="C32" s="271"/>
      <c r="D32" s="390" t="s">
        <v>738</v>
      </c>
      <c r="E32" s="390"/>
      <c r="F32" s="390"/>
      <c r="G32" s="390"/>
      <c r="H32" s="390"/>
      <c r="I32" s="390"/>
      <c r="J32" s="390"/>
      <c r="K32" s="267"/>
    </row>
    <row r="33" spans="2:11" ht="15" customHeight="1">
      <c r="B33" s="270"/>
      <c r="C33" s="271"/>
      <c r="D33" s="390" t="s">
        <v>739</v>
      </c>
      <c r="E33" s="390"/>
      <c r="F33" s="390"/>
      <c r="G33" s="390"/>
      <c r="H33" s="390"/>
      <c r="I33" s="390"/>
      <c r="J33" s="390"/>
      <c r="K33" s="267"/>
    </row>
    <row r="34" spans="2:11" ht="15" customHeight="1">
      <c r="B34" s="270"/>
      <c r="C34" s="271"/>
      <c r="D34" s="269"/>
      <c r="E34" s="273" t="s">
        <v>139</v>
      </c>
      <c r="F34" s="269"/>
      <c r="G34" s="390" t="s">
        <v>740</v>
      </c>
      <c r="H34" s="390"/>
      <c r="I34" s="390"/>
      <c r="J34" s="390"/>
      <c r="K34" s="267"/>
    </row>
    <row r="35" spans="2:11" ht="30.75" customHeight="1">
      <c r="B35" s="270"/>
      <c r="C35" s="271"/>
      <c r="D35" s="269"/>
      <c r="E35" s="273" t="s">
        <v>741</v>
      </c>
      <c r="F35" s="269"/>
      <c r="G35" s="390" t="s">
        <v>742</v>
      </c>
      <c r="H35" s="390"/>
      <c r="I35" s="390"/>
      <c r="J35" s="390"/>
      <c r="K35" s="267"/>
    </row>
    <row r="36" spans="2:11" ht="15" customHeight="1">
      <c r="B36" s="270"/>
      <c r="C36" s="271"/>
      <c r="D36" s="269"/>
      <c r="E36" s="273" t="s">
        <v>52</v>
      </c>
      <c r="F36" s="269"/>
      <c r="G36" s="390" t="s">
        <v>743</v>
      </c>
      <c r="H36" s="390"/>
      <c r="I36" s="390"/>
      <c r="J36" s="390"/>
      <c r="K36" s="267"/>
    </row>
    <row r="37" spans="2:11" ht="15" customHeight="1">
      <c r="B37" s="270"/>
      <c r="C37" s="271"/>
      <c r="D37" s="269"/>
      <c r="E37" s="273" t="s">
        <v>140</v>
      </c>
      <c r="F37" s="269"/>
      <c r="G37" s="390" t="s">
        <v>744</v>
      </c>
      <c r="H37" s="390"/>
      <c r="I37" s="390"/>
      <c r="J37" s="390"/>
      <c r="K37" s="267"/>
    </row>
    <row r="38" spans="2:11" ht="15" customHeight="1">
      <c r="B38" s="270"/>
      <c r="C38" s="271"/>
      <c r="D38" s="269"/>
      <c r="E38" s="273" t="s">
        <v>141</v>
      </c>
      <c r="F38" s="269"/>
      <c r="G38" s="390" t="s">
        <v>745</v>
      </c>
      <c r="H38" s="390"/>
      <c r="I38" s="390"/>
      <c r="J38" s="390"/>
      <c r="K38" s="267"/>
    </row>
    <row r="39" spans="2:11" ht="15" customHeight="1">
      <c r="B39" s="270"/>
      <c r="C39" s="271"/>
      <c r="D39" s="269"/>
      <c r="E39" s="273" t="s">
        <v>142</v>
      </c>
      <c r="F39" s="269"/>
      <c r="G39" s="390" t="s">
        <v>746</v>
      </c>
      <c r="H39" s="390"/>
      <c r="I39" s="390"/>
      <c r="J39" s="390"/>
      <c r="K39" s="267"/>
    </row>
    <row r="40" spans="2:11" ht="15" customHeight="1">
      <c r="B40" s="270"/>
      <c r="C40" s="271"/>
      <c r="D40" s="269"/>
      <c r="E40" s="273" t="s">
        <v>747</v>
      </c>
      <c r="F40" s="269"/>
      <c r="G40" s="390" t="s">
        <v>748</v>
      </c>
      <c r="H40" s="390"/>
      <c r="I40" s="390"/>
      <c r="J40" s="390"/>
      <c r="K40" s="267"/>
    </row>
    <row r="41" spans="2:11" ht="15" customHeight="1">
      <c r="B41" s="270"/>
      <c r="C41" s="271"/>
      <c r="D41" s="269"/>
      <c r="E41" s="273"/>
      <c r="F41" s="269"/>
      <c r="G41" s="390" t="s">
        <v>749</v>
      </c>
      <c r="H41" s="390"/>
      <c r="I41" s="390"/>
      <c r="J41" s="390"/>
      <c r="K41" s="267"/>
    </row>
    <row r="42" spans="2:11" ht="15" customHeight="1">
      <c r="B42" s="270"/>
      <c r="C42" s="271"/>
      <c r="D42" s="269"/>
      <c r="E42" s="273" t="s">
        <v>750</v>
      </c>
      <c r="F42" s="269"/>
      <c r="G42" s="390" t="s">
        <v>751</v>
      </c>
      <c r="H42" s="390"/>
      <c r="I42" s="390"/>
      <c r="J42" s="390"/>
      <c r="K42" s="267"/>
    </row>
    <row r="43" spans="2:11" ht="15" customHeight="1">
      <c r="B43" s="270"/>
      <c r="C43" s="271"/>
      <c r="D43" s="269"/>
      <c r="E43" s="273" t="s">
        <v>144</v>
      </c>
      <c r="F43" s="269"/>
      <c r="G43" s="390" t="s">
        <v>752</v>
      </c>
      <c r="H43" s="390"/>
      <c r="I43" s="390"/>
      <c r="J43" s="390"/>
      <c r="K43" s="267"/>
    </row>
    <row r="44" spans="2:11" ht="12.75" customHeight="1">
      <c r="B44" s="270"/>
      <c r="C44" s="271"/>
      <c r="D44" s="269"/>
      <c r="E44" s="269"/>
      <c r="F44" s="269"/>
      <c r="G44" s="269"/>
      <c r="H44" s="269"/>
      <c r="I44" s="269"/>
      <c r="J44" s="269"/>
      <c r="K44" s="267"/>
    </row>
    <row r="45" spans="2:11" ht="15" customHeight="1">
      <c r="B45" s="270"/>
      <c r="C45" s="271"/>
      <c r="D45" s="390" t="s">
        <v>753</v>
      </c>
      <c r="E45" s="390"/>
      <c r="F45" s="390"/>
      <c r="G45" s="390"/>
      <c r="H45" s="390"/>
      <c r="I45" s="390"/>
      <c r="J45" s="390"/>
      <c r="K45" s="267"/>
    </row>
    <row r="46" spans="2:11" ht="15" customHeight="1">
      <c r="B46" s="270"/>
      <c r="C46" s="271"/>
      <c r="D46" s="271"/>
      <c r="E46" s="390" t="s">
        <v>754</v>
      </c>
      <c r="F46" s="390"/>
      <c r="G46" s="390"/>
      <c r="H46" s="390"/>
      <c r="I46" s="390"/>
      <c r="J46" s="390"/>
      <c r="K46" s="267"/>
    </row>
    <row r="47" spans="2:11" ht="15" customHeight="1">
      <c r="B47" s="270"/>
      <c r="C47" s="271"/>
      <c r="D47" s="271"/>
      <c r="E47" s="390" t="s">
        <v>755</v>
      </c>
      <c r="F47" s="390"/>
      <c r="G47" s="390"/>
      <c r="H47" s="390"/>
      <c r="I47" s="390"/>
      <c r="J47" s="390"/>
      <c r="K47" s="267"/>
    </row>
    <row r="48" spans="2:11" ht="15" customHeight="1">
      <c r="B48" s="270"/>
      <c r="C48" s="271"/>
      <c r="D48" s="271"/>
      <c r="E48" s="390" t="s">
        <v>756</v>
      </c>
      <c r="F48" s="390"/>
      <c r="G48" s="390"/>
      <c r="H48" s="390"/>
      <c r="I48" s="390"/>
      <c r="J48" s="390"/>
      <c r="K48" s="267"/>
    </row>
    <row r="49" spans="2:11" ht="15" customHeight="1">
      <c r="B49" s="270"/>
      <c r="C49" s="271"/>
      <c r="D49" s="390" t="s">
        <v>757</v>
      </c>
      <c r="E49" s="390"/>
      <c r="F49" s="390"/>
      <c r="G49" s="390"/>
      <c r="H49" s="390"/>
      <c r="I49" s="390"/>
      <c r="J49" s="390"/>
      <c r="K49" s="267"/>
    </row>
    <row r="50" spans="2:11" ht="25.5" customHeight="1">
      <c r="B50" s="266"/>
      <c r="C50" s="391" t="s">
        <v>758</v>
      </c>
      <c r="D50" s="391"/>
      <c r="E50" s="391"/>
      <c r="F50" s="391"/>
      <c r="G50" s="391"/>
      <c r="H50" s="391"/>
      <c r="I50" s="391"/>
      <c r="J50" s="391"/>
      <c r="K50" s="267"/>
    </row>
    <row r="51" spans="2:11" ht="5.25" customHeight="1">
      <c r="B51" s="266"/>
      <c r="C51" s="268"/>
      <c r="D51" s="268"/>
      <c r="E51" s="268"/>
      <c r="F51" s="268"/>
      <c r="G51" s="268"/>
      <c r="H51" s="268"/>
      <c r="I51" s="268"/>
      <c r="J51" s="268"/>
      <c r="K51" s="267"/>
    </row>
    <row r="52" spans="2:11" ht="15" customHeight="1">
      <c r="B52" s="266"/>
      <c r="C52" s="390" t="s">
        <v>759</v>
      </c>
      <c r="D52" s="390"/>
      <c r="E52" s="390"/>
      <c r="F52" s="390"/>
      <c r="G52" s="390"/>
      <c r="H52" s="390"/>
      <c r="I52" s="390"/>
      <c r="J52" s="390"/>
      <c r="K52" s="267"/>
    </row>
    <row r="53" spans="2:11" ht="15" customHeight="1">
      <c r="B53" s="266"/>
      <c r="C53" s="390" t="s">
        <v>760</v>
      </c>
      <c r="D53" s="390"/>
      <c r="E53" s="390"/>
      <c r="F53" s="390"/>
      <c r="G53" s="390"/>
      <c r="H53" s="390"/>
      <c r="I53" s="390"/>
      <c r="J53" s="390"/>
      <c r="K53" s="267"/>
    </row>
    <row r="54" spans="2:11" ht="12.75" customHeight="1">
      <c r="B54" s="266"/>
      <c r="C54" s="269"/>
      <c r="D54" s="269"/>
      <c r="E54" s="269"/>
      <c r="F54" s="269"/>
      <c r="G54" s="269"/>
      <c r="H54" s="269"/>
      <c r="I54" s="269"/>
      <c r="J54" s="269"/>
      <c r="K54" s="267"/>
    </row>
    <row r="55" spans="2:11" ht="15" customHeight="1">
      <c r="B55" s="266"/>
      <c r="C55" s="390" t="s">
        <v>761</v>
      </c>
      <c r="D55" s="390"/>
      <c r="E55" s="390"/>
      <c r="F55" s="390"/>
      <c r="G55" s="390"/>
      <c r="H55" s="390"/>
      <c r="I55" s="390"/>
      <c r="J55" s="390"/>
      <c r="K55" s="267"/>
    </row>
    <row r="56" spans="2:11" ht="15" customHeight="1">
      <c r="B56" s="266"/>
      <c r="C56" s="271"/>
      <c r="D56" s="390" t="s">
        <v>762</v>
      </c>
      <c r="E56" s="390"/>
      <c r="F56" s="390"/>
      <c r="G56" s="390"/>
      <c r="H56" s="390"/>
      <c r="I56" s="390"/>
      <c r="J56" s="390"/>
      <c r="K56" s="267"/>
    </row>
    <row r="57" spans="2:11" ht="15" customHeight="1">
      <c r="B57" s="266"/>
      <c r="C57" s="271"/>
      <c r="D57" s="390" t="s">
        <v>763</v>
      </c>
      <c r="E57" s="390"/>
      <c r="F57" s="390"/>
      <c r="G57" s="390"/>
      <c r="H57" s="390"/>
      <c r="I57" s="390"/>
      <c r="J57" s="390"/>
      <c r="K57" s="267"/>
    </row>
    <row r="58" spans="2:11" ht="15" customHeight="1">
      <c r="B58" s="266"/>
      <c r="C58" s="271"/>
      <c r="D58" s="390" t="s">
        <v>764</v>
      </c>
      <c r="E58" s="390"/>
      <c r="F58" s="390"/>
      <c r="G58" s="390"/>
      <c r="H58" s="390"/>
      <c r="I58" s="390"/>
      <c r="J58" s="390"/>
      <c r="K58" s="267"/>
    </row>
    <row r="59" spans="2:11" ht="15" customHeight="1">
      <c r="B59" s="266"/>
      <c r="C59" s="271"/>
      <c r="D59" s="390" t="s">
        <v>765</v>
      </c>
      <c r="E59" s="390"/>
      <c r="F59" s="390"/>
      <c r="G59" s="390"/>
      <c r="H59" s="390"/>
      <c r="I59" s="390"/>
      <c r="J59" s="390"/>
      <c r="K59" s="267"/>
    </row>
    <row r="60" spans="2:11" ht="15" customHeight="1">
      <c r="B60" s="266"/>
      <c r="C60" s="271"/>
      <c r="D60" s="389" t="s">
        <v>766</v>
      </c>
      <c r="E60" s="389"/>
      <c r="F60" s="389"/>
      <c r="G60" s="389"/>
      <c r="H60" s="389"/>
      <c r="I60" s="389"/>
      <c r="J60" s="389"/>
      <c r="K60" s="267"/>
    </row>
    <row r="61" spans="2:11" ht="15" customHeight="1">
      <c r="B61" s="266"/>
      <c r="C61" s="271"/>
      <c r="D61" s="390" t="s">
        <v>767</v>
      </c>
      <c r="E61" s="390"/>
      <c r="F61" s="390"/>
      <c r="G61" s="390"/>
      <c r="H61" s="390"/>
      <c r="I61" s="390"/>
      <c r="J61" s="390"/>
      <c r="K61" s="267"/>
    </row>
    <row r="62" spans="2:11" ht="12.75" customHeight="1">
      <c r="B62" s="266"/>
      <c r="C62" s="271"/>
      <c r="D62" s="271"/>
      <c r="E62" s="274"/>
      <c r="F62" s="271"/>
      <c r="G62" s="271"/>
      <c r="H62" s="271"/>
      <c r="I62" s="271"/>
      <c r="J62" s="271"/>
      <c r="K62" s="267"/>
    </row>
    <row r="63" spans="2:11" ht="15" customHeight="1">
      <c r="B63" s="266"/>
      <c r="C63" s="271"/>
      <c r="D63" s="390" t="s">
        <v>768</v>
      </c>
      <c r="E63" s="390"/>
      <c r="F63" s="390"/>
      <c r="G63" s="390"/>
      <c r="H63" s="390"/>
      <c r="I63" s="390"/>
      <c r="J63" s="390"/>
      <c r="K63" s="267"/>
    </row>
    <row r="64" spans="2:11" ht="15" customHeight="1">
      <c r="B64" s="266"/>
      <c r="C64" s="271"/>
      <c r="D64" s="389" t="s">
        <v>769</v>
      </c>
      <c r="E64" s="389"/>
      <c r="F64" s="389"/>
      <c r="G64" s="389"/>
      <c r="H64" s="389"/>
      <c r="I64" s="389"/>
      <c r="J64" s="389"/>
      <c r="K64" s="267"/>
    </row>
    <row r="65" spans="2:11" ht="15" customHeight="1">
      <c r="B65" s="266"/>
      <c r="C65" s="271"/>
      <c r="D65" s="390" t="s">
        <v>770</v>
      </c>
      <c r="E65" s="390"/>
      <c r="F65" s="390"/>
      <c r="G65" s="390"/>
      <c r="H65" s="390"/>
      <c r="I65" s="390"/>
      <c r="J65" s="390"/>
      <c r="K65" s="267"/>
    </row>
    <row r="66" spans="2:11" ht="15" customHeight="1">
      <c r="B66" s="266"/>
      <c r="C66" s="271"/>
      <c r="D66" s="390" t="s">
        <v>771</v>
      </c>
      <c r="E66" s="390"/>
      <c r="F66" s="390"/>
      <c r="G66" s="390"/>
      <c r="H66" s="390"/>
      <c r="I66" s="390"/>
      <c r="J66" s="390"/>
      <c r="K66" s="267"/>
    </row>
    <row r="67" spans="2:11" ht="15" customHeight="1">
      <c r="B67" s="266"/>
      <c r="C67" s="271"/>
      <c r="D67" s="390" t="s">
        <v>772</v>
      </c>
      <c r="E67" s="390"/>
      <c r="F67" s="390"/>
      <c r="G67" s="390"/>
      <c r="H67" s="390"/>
      <c r="I67" s="390"/>
      <c r="J67" s="390"/>
      <c r="K67" s="267"/>
    </row>
    <row r="68" spans="2:11" ht="15" customHeight="1">
      <c r="B68" s="266"/>
      <c r="C68" s="271"/>
      <c r="D68" s="390" t="s">
        <v>773</v>
      </c>
      <c r="E68" s="390"/>
      <c r="F68" s="390"/>
      <c r="G68" s="390"/>
      <c r="H68" s="390"/>
      <c r="I68" s="390"/>
      <c r="J68" s="390"/>
      <c r="K68" s="267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388" t="s">
        <v>89</v>
      </c>
      <c r="D73" s="388"/>
      <c r="E73" s="388"/>
      <c r="F73" s="388"/>
      <c r="G73" s="388"/>
      <c r="H73" s="388"/>
      <c r="I73" s="388"/>
      <c r="J73" s="388"/>
      <c r="K73" s="284"/>
    </row>
    <row r="74" spans="2:11" ht="17.25" customHeight="1">
      <c r="B74" s="283"/>
      <c r="C74" s="285" t="s">
        <v>774</v>
      </c>
      <c r="D74" s="285"/>
      <c r="E74" s="285"/>
      <c r="F74" s="285" t="s">
        <v>775</v>
      </c>
      <c r="G74" s="286"/>
      <c r="H74" s="285" t="s">
        <v>140</v>
      </c>
      <c r="I74" s="285" t="s">
        <v>56</v>
      </c>
      <c r="J74" s="285" t="s">
        <v>776</v>
      </c>
      <c r="K74" s="284"/>
    </row>
    <row r="75" spans="2:11" ht="17.25" customHeight="1">
      <c r="B75" s="283"/>
      <c r="C75" s="287" t="s">
        <v>777</v>
      </c>
      <c r="D75" s="287"/>
      <c r="E75" s="287"/>
      <c r="F75" s="288" t="s">
        <v>778</v>
      </c>
      <c r="G75" s="289"/>
      <c r="H75" s="287"/>
      <c r="I75" s="287"/>
      <c r="J75" s="287" t="s">
        <v>779</v>
      </c>
      <c r="K75" s="284"/>
    </row>
    <row r="76" spans="2:11" ht="5.25" customHeight="1">
      <c r="B76" s="283"/>
      <c r="C76" s="290"/>
      <c r="D76" s="290"/>
      <c r="E76" s="290"/>
      <c r="F76" s="290"/>
      <c r="G76" s="291"/>
      <c r="H76" s="290"/>
      <c r="I76" s="290"/>
      <c r="J76" s="290"/>
      <c r="K76" s="284"/>
    </row>
    <row r="77" spans="2:11" ht="15" customHeight="1">
      <c r="B77" s="283"/>
      <c r="C77" s="273" t="s">
        <v>52</v>
      </c>
      <c r="D77" s="290"/>
      <c r="E77" s="290"/>
      <c r="F77" s="292" t="s">
        <v>780</v>
      </c>
      <c r="G77" s="291"/>
      <c r="H77" s="273" t="s">
        <v>781</v>
      </c>
      <c r="I77" s="273" t="s">
        <v>782</v>
      </c>
      <c r="J77" s="273">
        <v>20</v>
      </c>
      <c r="K77" s="284"/>
    </row>
    <row r="78" spans="2:11" ht="15" customHeight="1">
      <c r="B78" s="283"/>
      <c r="C78" s="273" t="s">
        <v>783</v>
      </c>
      <c r="D78" s="273"/>
      <c r="E78" s="273"/>
      <c r="F78" s="292" t="s">
        <v>780</v>
      </c>
      <c r="G78" s="291"/>
      <c r="H78" s="273" t="s">
        <v>784</v>
      </c>
      <c r="I78" s="273" t="s">
        <v>782</v>
      </c>
      <c r="J78" s="273">
        <v>120</v>
      </c>
      <c r="K78" s="284"/>
    </row>
    <row r="79" spans="2:11" ht="15" customHeight="1">
      <c r="B79" s="293"/>
      <c r="C79" s="273" t="s">
        <v>785</v>
      </c>
      <c r="D79" s="273"/>
      <c r="E79" s="273"/>
      <c r="F79" s="292" t="s">
        <v>786</v>
      </c>
      <c r="G79" s="291"/>
      <c r="H79" s="273" t="s">
        <v>787</v>
      </c>
      <c r="I79" s="273" t="s">
        <v>782</v>
      </c>
      <c r="J79" s="273">
        <v>50</v>
      </c>
      <c r="K79" s="284"/>
    </row>
    <row r="80" spans="2:11" ht="15" customHeight="1">
      <c r="B80" s="293"/>
      <c r="C80" s="273" t="s">
        <v>788</v>
      </c>
      <c r="D80" s="273"/>
      <c r="E80" s="273"/>
      <c r="F80" s="292" t="s">
        <v>780</v>
      </c>
      <c r="G80" s="291"/>
      <c r="H80" s="273" t="s">
        <v>789</v>
      </c>
      <c r="I80" s="273" t="s">
        <v>790</v>
      </c>
      <c r="J80" s="273"/>
      <c r="K80" s="284"/>
    </row>
    <row r="81" spans="2:11" ht="15" customHeight="1">
      <c r="B81" s="293"/>
      <c r="C81" s="294" t="s">
        <v>791</v>
      </c>
      <c r="D81" s="294"/>
      <c r="E81" s="294"/>
      <c r="F81" s="295" t="s">
        <v>786</v>
      </c>
      <c r="G81" s="294"/>
      <c r="H81" s="294" t="s">
        <v>792</v>
      </c>
      <c r="I81" s="294" t="s">
        <v>782</v>
      </c>
      <c r="J81" s="294">
        <v>15</v>
      </c>
      <c r="K81" s="284"/>
    </row>
    <row r="82" spans="2:11" ht="15" customHeight="1">
      <c r="B82" s="293"/>
      <c r="C82" s="294" t="s">
        <v>793</v>
      </c>
      <c r="D82" s="294"/>
      <c r="E82" s="294"/>
      <c r="F82" s="295" t="s">
        <v>786</v>
      </c>
      <c r="G82" s="294"/>
      <c r="H82" s="294" t="s">
        <v>794</v>
      </c>
      <c r="I82" s="294" t="s">
        <v>782</v>
      </c>
      <c r="J82" s="294">
        <v>15</v>
      </c>
      <c r="K82" s="284"/>
    </row>
    <row r="83" spans="2:11" ht="15" customHeight="1">
      <c r="B83" s="293"/>
      <c r="C83" s="294" t="s">
        <v>795</v>
      </c>
      <c r="D83" s="294"/>
      <c r="E83" s="294"/>
      <c r="F83" s="295" t="s">
        <v>786</v>
      </c>
      <c r="G83" s="294"/>
      <c r="H83" s="294" t="s">
        <v>796</v>
      </c>
      <c r="I83" s="294" t="s">
        <v>782</v>
      </c>
      <c r="J83" s="294">
        <v>20</v>
      </c>
      <c r="K83" s="284"/>
    </row>
    <row r="84" spans="2:11" ht="15" customHeight="1">
      <c r="B84" s="293"/>
      <c r="C84" s="294" t="s">
        <v>797</v>
      </c>
      <c r="D84" s="294"/>
      <c r="E84" s="294"/>
      <c r="F84" s="295" t="s">
        <v>786</v>
      </c>
      <c r="G84" s="294"/>
      <c r="H84" s="294" t="s">
        <v>798</v>
      </c>
      <c r="I84" s="294" t="s">
        <v>782</v>
      </c>
      <c r="J84" s="294">
        <v>20</v>
      </c>
      <c r="K84" s="284"/>
    </row>
    <row r="85" spans="2:11" ht="15" customHeight="1">
      <c r="B85" s="293"/>
      <c r="C85" s="273" t="s">
        <v>799</v>
      </c>
      <c r="D85" s="273"/>
      <c r="E85" s="273"/>
      <c r="F85" s="292" t="s">
        <v>786</v>
      </c>
      <c r="G85" s="291"/>
      <c r="H85" s="273" t="s">
        <v>800</v>
      </c>
      <c r="I85" s="273" t="s">
        <v>782</v>
      </c>
      <c r="J85" s="273">
        <v>50</v>
      </c>
      <c r="K85" s="284"/>
    </row>
    <row r="86" spans="2:11" ht="15" customHeight="1">
      <c r="B86" s="293"/>
      <c r="C86" s="273" t="s">
        <v>801</v>
      </c>
      <c r="D86" s="273"/>
      <c r="E86" s="273"/>
      <c r="F86" s="292" t="s">
        <v>786</v>
      </c>
      <c r="G86" s="291"/>
      <c r="H86" s="273" t="s">
        <v>802</v>
      </c>
      <c r="I86" s="273" t="s">
        <v>782</v>
      </c>
      <c r="J86" s="273">
        <v>20</v>
      </c>
      <c r="K86" s="284"/>
    </row>
    <row r="87" spans="2:11" ht="15" customHeight="1">
      <c r="B87" s="293"/>
      <c r="C87" s="273" t="s">
        <v>803</v>
      </c>
      <c r="D87" s="273"/>
      <c r="E87" s="273"/>
      <c r="F87" s="292" t="s">
        <v>786</v>
      </c>
      <c r="G87" s="291"/>
      <c r="H87" s="273" t="s">
        <v>804</v>
      </c>
      <c r="I87" s="273" t="s">
        <v>782</v>
      </c>
      <c r="J87" s="273">
        <v>20</v>
      </c>
      <c r="K87" s="284"/>
    </row>
    <row r="88" spans="2:11" ht="15" customHeight="1">
      <c r="B88" s="293"/>
      <c r="C88" s="273" t="s">
        <v>805</v>
      </c>
      <c r="D88" s="273"/>
      <c r="E88" s="273"/>
      <c r="F88" s="292" t="s">
        <v>786</v>
      </c>
      <c r="G88" s="291"/>
      <c r="H88" s="273" t="s">
        <v>806</v>
      </c>
      <c r="I88" s="273" t="s">
        <v>782</v>
      </c>
      <c r="J88" s="273">
        <v>50</v>
      </c>
      <c r="K88" s="284"/>
    </row>
    <row r="89" spans="2:11" ht="15" customHeight="1">
      <c r="B89" s="293"/>
      <c r="C89" s="273" t="s">
        <v>807</v>
      </c>
      <c r="D89" s="273"/>
      <c r="E89" s="273"/>
      <c r="F89" s="292" t="s">
        <v>786</v>
      </c>
      <c r="G89" s="291"/>
      <c r="H89" s="273" t="s">
        <v>807</v>
      </c>
      <c r="I89" s="273" t="s">
        <v>782</v>
      </c>
      <c r="J89" s="273">
        <v>50</v>
      </c>
      <c r="K89" s="284"/>
    </row>
    <row r="90" spans="2:11" ht="15" customHeight="1">
      <c r="B90" s="293"/>
      <c r="C90" s="273" t="s">
        <v>145</v>
      </c>
      <c r="D90" s="273"/>
      <c r="E90" s="273"/>
      <c r="F90" s="292" t="s">
        <v>786</v>
      </c>
      <c r="G90" s="291"/>
      <c r="H90" s="273" t="s">
        <v>808</v>
      </c>
      <c r="I90" s="273" t="s">
        <v>782</v>
      </c>
      <c r="J90" s="273">
        <v>255</v>
      </c>
      <c r="K90" s="284"/>
    </row>
    <row r="91" spans="2:11" ht="15" customHeight="1">
      <c r="B91" s="293"/>
      <c r="C91" s="273" t="s">
        <v>809</v>
      </c>
      <c r="D91" s="273"/>
      <c r="E91" s="273"/>
      <c r="F91" s="292" t="s">
        <v>780</v>
      </c>
      <c r="G91" s="291"/>
      <c r="H91" s="273" t="s">
        <v>810</v>
      </c>
      <c r="I91" s="273" t="s">
        <v>811</v>
      </c>
      <c r="J91" s="273"/>
      <c r="K91" s="284"/>
    </row>
    <row r="92" spans="2:11" ht="15" customHeight="1">
      <c r="B92" s="293"/>
      <c r="C92" s="273" t="s">
        <v>812</v>
      </c>
      <c r="D92" s="273"/>
      <c r="E92" s="273"/>
      <c r="F92" s="292" t="s">
        <v>780</v>
      </c>
      <c r="G92" s="291"/>
      <c r="H92" s="273" t="s">
        <v>813</v>
      </c>
      <c r="I92" s="273" t="s">
        <v>814</v>
      </c>
      <c r="J92" s="273"/>
      <c r="K92" s="284"/>
    </row>
    <row r="93" spans="2:11" ht="15" customHeight="1">
      <c r="B93" s="293"/>
      <c r="C93" s="273" t="s">
        <v>815</v>
      </c>
      <c r="D93" s="273"/>
      <c r="E93" s="273"/>
      <c r="F93" s="292" t="s">
        <v>780</v>
      </c>
      <c r="G93" s="291"/>
      <c r="H93" s="273" t="s">
        <v>815</v>
      </c>
      <c r="I93" s="273" t="s">
        <v>814</v>
      </c>
      <c r="J93" s="273"/>
      <c r="K93" s="284"/>
    </row>
    <row r="94" spans="2:11" ht="15" customHeight="1">
      <c r="B94" s="293"/>
      <c r="C94" s="273" t="s">
        <v>37</v>
      </c>
      <c r="D94" s="273"/>
      <c r="E94" s="273"/>
      <c r="F94" s="292" t="s">
        <v>780</v>
      </c>
      <c r="G94" s="291"/>
      <c r="H94" s="273" t="s">
        <v>816</v>
      </c>
      <c r="I94" s="273" t="s">
        <v>814</v>
      </c>
      <c r="J94" s="273"/>
      <c r="K94" s="284"/>
    </row>
    <row r="95" spans="2:11" ht="15" customHeight="1">
      <c r="B95" s="293"/>
      <c r="C95" s="273" t="s">
        <v>47</v>
      </c>
      <c r="D95" s="273"/>
      <c r="E95" s="273"/>
      <c r="F95" s="292" t="s">
        <v>780</v>
      </c>
      <c r="G95" s="291"/>
      <c r="H95" s="273" t="s">
        <v>817</v>
      </c>
      <c r="I95" s="273" t="s">
        <v>814</v>
      </c>
      <c r="J95" s="273"/>
      <c r="K95" s="284"/>
    </row>
    <row r="96" spans="2:11" ht="15" customHeight="1">
      <c r="B96" s="296"/>
      <c r="C96" s="297"/>
      <c r="D96" s="297"/>
      <c r="E96" s="297"/>
      <c r="F96" s="297"/>
      <c r="G96" s="297"/>
      <c r="H96" s="297"/>
      <c r="I96" s="297"/>
      <c r="J96" s="297"/>
      <c r="K96" s="298"/>
    </row>
    <row r="97" spans="2:11" ht="18.75" customHeight="1">
      <c r="B97" s="299"/>
      <c r="C97" s="300"/>
      <c r="D97" s="300"/>
      <c r="E97" s="300"/>
      <c r="F97" s="300"/>
      <c r="G97" s="300"/>
      <c r="H97" s="300"/>
      <c r="I97" s="300"/>
      <c r="J97" s="300"/>
      <c r="K97" s="299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388" t="s">
        <v>818</v>
      </c>
      <c r="D100" s="388"/>
      <c r="E100" s="388"/>
      <c r="F100" s="388"/>
      <c r="G100" s="388"/>
      <c r="H100" s="388"/>
      <c r="I100" s="388"/>
      <c r="J100" s="388"/>
      <c r="K100" s="284"/>
    </row>
    <row r="101" spans="2:11" ht="17.25" customHeight="1">
      <c r="B101" s="283"/>
      <c r="C101" s="285" t="s">
        <v>774</v>
      </c>
      <c r="D101" s="285"/>
      <c r="E101" s="285"/>
      <c r="F101" s="285" t="s">
        <v>775</v>
      </c>
      <c r="G101" s="286"/>
      <c r="H101" s="285" t="s">
        <v>140</v>
      </c>
      <c r="I101" s="285" t="s">
        <v>56</v>
      </c>
      <c r="J101" s="285" t="s">
        <v>776</v>
      </c>
      <c r="K101" s="284"/>
    </row>
    <row r="102" spans="2:11" ht="17.25" customHeight="1">
      <c r="B102" s="283"/>
      <c r="C102" s="287" t="s">
        <v>777</v>
      </c>
      <c r="D102" s="287"/>
      <c r="E102" s="287"/>
      <c r="F102" s="288" t="s">
        <v>778</v>
      </c>
      <c r="G102" s="289"/>
      <c r="H102" s="287"/>
      <c r="I102" s="287"/>
      <c r="J102" s="287" t="s">
        <v>779</v>
      </c>
      <c r="K102" s="284"/>
    </row>
    <row r="103" spans="2:11" ht="5.25" customHeight="1">
      <c r="B103" s="283"/>
      <c r="C103" s="285"/>
      <c r="D103" s="285"/>
      <c r="E103" s="285"/>
      <c r="F103" s="285"/>
      <c r="G103" s="301"/>
      <c r="H103" s="285"/>
      <c r="I103" s="285"/>
      <c r="J103" s="285"/>
      <c r="K103" s="284"/>
    </row>
    <row r="104" spans="2:11" ht="15" customHeight="1">
      <c r="B104" s="283"/>
      <c r="C104" s="273" t="s">
        <v>52</v>
      </c>
      <c r="D104" s="290"/>
      <c r="E104" s="290"/>
      <c r="F104" s="292" t="s">
        <v>780</v>
      </c>
      <c r="G104" s="301"/>
      <c r="H104" s="273" t="s">
        <v>819</v>
      </c>
      <c r="I104" s="273" t="s">
        <v>782</v>
      </c>
      <c r="J104" s="273">
        <v>20</v>
      </c>
      <c r="K104" s="284"/>
    </row>
    <row r="105" spans="2:11" ht="15" customHeight="1">
      <c r="B105" s="283"/>
      <c r="C105" s="273" t="s">
        <v>783</v>
      </c>
      <c r="D105" s="273"/>
      <c r="E105" s="273"/>
      <c r="F105" s="292" t="s">
        <v>780</v>
      </c>
      <c r="G105" s="273"/>
      <c r="H105" s="273" t="s">
        <v>819</v>
      </c>
      <c r="I105" s="273" t="s">
        <v>782</v>
      </c>
      <c r="J105" s="273">
        <v>120</v>
      </c>
      <c r="K105" s="284"/>
    </row>
    <row r="106" spans="2:11" ht="15" customHeight="1">
      <c r="B106" s="293"/>
      <c r="C106" s="273" t="s">
        <v>785</v>
      </c>
      <c r="D106" s="273"/>
      <c r="E106" s="273"/>
      <c r="F106" s="292" t="s">
        <v>786</v>
      </c>
      <c r="G106" s="273"/>
      <c r="H106" s="273" t="s">
        <v>819</v>
      </c>
      <c r="I106" s="273" t="s">
        <v>782</v>
      </c>
      <c r="J106" s="273">
        <v>50</v>
      </c>
      <c r="K106" s="284"/>
    </row>
    <row r="107" spans="2:11" ht="15" customHeight="1">
      <c r="B107" s="293"/>
      <c r="C107" s="273" t="s">
        <v>788</v>
      </c>
      <c r="D107" s="273"/>
      <c r="E107" s="273"/>
      <c r="F107" s="292" t="s">
        <v>780</v>
      </c>
      <c r="G107" s="273"/>
      <c r="H107" s="273" t="s">
        <v>819</v>
      </c>
      <c r="I107" s="273" t="s">
        <v>790</v>
      </c>
      <c r="J107" s="273"/>
      <c r="K107" s="284"/>
    </row>
    <row r="108" spans="2:11" ht="15" customHeight="1">
      <c r="B108" s="293"/>
      <c r="C108" s="273" t="s">
        <v>799</v>
      </c>
      <c r="D108" s="273"/>
      <c r="E108" s="273"/>
      <c r="F108" s="292" t="s">
        <v>786</v>
      </c>
      <c r="G108" s="273"/>
      <c r="H108" s="273" t="s">
        <v>819</v>
      </c>
      <c r="I108" s="273" t="s">
        <v>782</v>
      </c>
      <c r="J108" s="273">
        <v>50</v>
      </c>
      <c r="K108" s="284"/>
    </row>
    <row r="109" spans="2:11" ht="15" customHeight="1">
      <c r="B109" s="293"/>
      <c r="C109" s="273" t="s">
        <v>807</v>
      </c>
      <c r="D109" s="273"/>
      <c r="E109" s="273"/>
      <c r="F109" s="292" t="s">
        <v>786</v>
      </c>
      <c r="G109" s="273"/>
      <c r="H109" s="273" t="s">
        <v>819</v>
      </c>
      <c r="I109" s="273" t="s">
        <v>782</v>
      </c>
      <c r="J109" s="273">
        <v>50</v>
      </c>
      <c r="K109" s="284"/>
    </row>
    <row r="110" spans="2:11" ht="15" customHeight="1">
      <c r="B110" s="293"/>
      <c r="C110" s="273" t="s">
        <v>805</v>
      </c>
      <c r="D110" s="273"/>
      <c r="E110" s="273"/>
      <c r="F110" s="292" t="s">
        <v>786</v>
      </c>
      <c r="G110" s="273"/>
      <c r="H110" s="273" t="s">
        <v>819</v>
      </c>
      <c r="I110" s="273" t="s">
        <v>782</v>
      </c>
      <c r="J110" s="273">
        <v>50</v>
      </c>
      <c r="K110" s="284"/>
    </row>
    <row r="111" spans="2:11" ht="15" customHeight="1">
      <c r="B111" s="293"/>
      <c r="C111" s="273" t="s">
        <v>52</v>
      </c>
      <c r="D111" s="273"/>
      <c r="E111" s="273"/>
      <c r="F111" s="292" t="s">
        <v>780</v>
      </c>
      <c r="G111" s="273"/>
      <c r="H111" s="273" t="s">
        <v>820</v>
      </c>
      <c r="I111" s="273" t="s">
        <v>782</v>
      </c>
      <c r="J111" s="273">
        <v>20</v>
      </c>
      <c r="K111" s="284"/>
    </row>
    <row r="112" spans="2:11" ht="15" customHeight="1">
      <c r="B112" s="293"/>
      <c r="C112" s="273" t="s">
        <v>821</v>
      </c>
      <c r="D112" s="273"/>
      <c r="E112" s="273"/>
      <c r="F112" s="292" t="s">
        <v>780</v>
      </c>
      <c r="G112" s="273"/>
      <c r="H112" s="273" t="s">
        <v>822</v>
      </c>
      <c r="I112" s="273" t="s">
        <v>782</v>
      </c>
      <c r="J112" s="273">
        <v>120</v>
      </c>
      <c r="K112" s="284"/>
    </row>
    <row r="113" spans="2:11" ht="15" customHeight="1">
      <c r="B113" s="293"/>
      <c r="C113" s="273" t="s">
        <v>37</v>
      </c>
      <c r="D113" s="273"/>
      <c r="E113" s="273"/>
      <c r="F113" s="292" t="s">
        <v>780</v>
      </c>
      <c r="G113" s="273"/>
      <c r="H113" s="273" t="s">
        <v>823</v>
      </c>
      <c r="I113" s="273" t="s">
        <v>814</v>
      </c>
      <c r="J113" s="273"/>
      <c r="K113" s="284"/>
    </row>
    <row r="114" spans="2:11" ht="15" customHeight="1">
      <c r="B114" s="293"/>
      <c r="C114" s="273" t="s">
        <v>47</v>
      </c>
      <c r="D114" s="273"/>
      <c r="E114" s="273"/>
      <c r="F114" s="292" t="s">
        <v>780</v>
      </c>
      <c r="G114" s="273"/>
      <c r="H114" s="273" t="s">
        <v>824</v>
      </c>
      <c r="I114" s="273" t="s">
        <v>814</v>
      </c>
      <c r="J114" s="273"/>
      <c r="K114" s="284"/>
    </row>
    <row r="115" spans="2:11" ht="15" customHeight="1">
      <c r="B115" s="293"/>
      <c r="C115" s="273" t="s">
        <v>56</v>
      </c>
      <c r="D115" s="273"/>
      <c r="E115" s="273"/>
      <c r="F115" s="292" t="s">
        <v>780</v>
      </c>
      <c r="G115" s="273"/>
      <c r="H115" s="273" t="s">
        <v>825</v>
      </c>
      <c r="I115" s="273" t="s">
        <v>826</v>
      </c>
      <c r="J115" s="273"/>
      <c r="K115" s="284"/>
    </row>
    <row r="116" spans="2:11" ht="15" customHeight="1">
      <c r="B116" s="296"/>
      <c r="C116" s="302"/>
      <c r="D116" s="302"/>
      <c r="E116" s="302"/>
      <c r="F116" s="302"/>
      <c r="G116" s="302"/>
      <c r="H116" s="302"/>
      <c r="I116" s="302"/>
      <c r="J116" s="302"/>
      <c r="K116" s="298"/>
    </row>
    <row r="117" spans="2:11" ht="18.75" customHeight="1">
      <c r="B117" s="303"/>
      <c r="C117" s="269"/>
      <c r="D117" s="269"/>
      <c r="E117" s="269"/>
      <c r="F117" s="304"/>
      <c r="G117" s="269"/>
      <c r="H117" s="269"/>
      <c r="I117" s="269"/>
      <c r="J117" s="269"/>
      <c r="K117" s="303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5"/>
      <c r="C119" s="306"/>
      <c r="D119" s="306"/>
      <c r="E119" s="306"/>
      <c r="F119" s="306"/>
      <c r="G119" s="306"/>
      <c r="H119" s="306"/>
      <c r="I119" s="306"/>
      <c r="J119" s="306"/>
      <c r="K119" s="307"/>
    </row>
    <row r="120" spans="2:11" ht="45" customHeight="1">
      <c r="B120" s="308"/>
      <c r="C120" s="387" t="s">
        <v>827</v>
      </c>
      <c r="D120" s="387"/>
      <c r="E120" s="387"/>
      <c r="F120" s="387"/>
      <c r="G120" s="387"/>
      <c r="H120" s="387"/>
      <c r="I120" s="387"/>
      <c r="J120" s="387"/>
      <c r="K120" s="309"/>
    </row>
    <row r="121" spans="2:11" ht="17.25" customHeight="1">
      <c r="B121" s="310"/>
      <c r="C121" s="285" t="s">
        <v>774</v>
      </c>
      <c r="D121" s="285"/>
      <c r="E121" s="285"/>
      <c r="F121" s="285" t="s">
        <v>775</v>
      </c>
      <c r="G121" s="286"/>
      <c r="H121" s="285" t="s">
        <v>140</v>
      </c>
      <c r="I121" s="285" t="s">
        <v>56</v>
      </c>
      <c r="J121" s="285" t="s">
        <v>776</v>
      </c>
      <c r="K121" s="311"/>
    </row>
    <row r="122" spans="2:11" ht="17.25" customHeight="1">
      <c r="B122" s="310"/>
      <c r="C122" s="287" t="s">
        <v>777</v>
      </c>
      <c r="D122" s="287"/>
      <c r="E122" s="287"/>
      <c r="F122" s="288" t="s">
        <v>778</v>
      </c>
      <c r="G122" s="289"/>
      <c r="H122" s="287"/>
      <c r="I122" s="287"/>
      <c r="J122" s="287" t="s">
        <v>779</v>
      </c>
      <c r="K122" s="311"/>
    </row>
    <row r="123" spans="2:11" ht="5.25" customHeight="1">
      <c r="B123" s="312"/>
      <c r="C123" s="290"/>
      <c r="D123" s="290"/>
      <c r="E123" s="290"/>
      <c r="F123" s="290"/>
      <c r="G123" s="273"/>
      <c r="H123" s="290"/>
      <c r="I123" s="290"/>
      <c r="J123" s="290"/>
      <c r="K123" s="313"/>
    </row>
    <row r="124" spans="2:11" ht="15" customHeight="1">
      <c r="B124" s="312"/>
      <c r="C124" s="273" t="s">
        <v>783</v>
      </c>
      <c r="D124" s="290"/>
      <c r="E124" s="290"/>
      <c r="F124" s="292" t="s">
        <v>780</v>
      </c>
      <c r="G124" s="273"/>
      <c r="H124" s="273" t="s">
        <v>819</v>
      </c>
      <c r="I124" s="273" t="s">
        <v>782</v>
      </c>
      <c r="J124" s="273">
        <v>120</v>
      </c>
      <c r="K124" s="314"/>
    </row>
    <row r="125" spans="2:11" ht="15" customHeight="1">
      <c r="B125" s="312"/>
      <c r="C125" s="273" t="s">
        <v>828</v>
      </c>
      <c r="D125" s="273"/>
      <c r="E125" s="273"/>
      <c r="F125" s="292" t="s">
        <v>780</v>
      </c>
      <c r="G125" s="273"/>
      <c r="H125" s="273" t="s">
        <v>829</v>
      </c>
      <c r="I125" s="273" t="s">
        <v>782</v>
      </c>
      <c r="J125" s="273" t="s">
        <v>830</v>
      </c>
      <c r="K125" s="314"/>
    </row>
    <row r="126" spans="2:11" ht="15" customHeight="1">
      <c r="B126" s="312"/>
      <c r="C126" s="273" t="s">
        <v>729</v>
      </c>
      <c r="D126" s="273"/>
      <c r="E126" s="273"/>
      <c r="F126" s="292" t="s">
        <v>780</v>
      </c>
      <c r="G126" s="273"/>
      <c r="H126" s="273" t="s">
        <v>831</v>
      </c>
      <c r="I126" s="273" t="s">
        <v>782</v>
      </c>
      <c r="J126" s="273" t="s">
        <v>830</v>
      </c>
      <c r="K126" s="314"/>
    </row>
    <row r="127" spans="2:11" ht="15" customHeight="1">
      <c r="B127" s="312"/>
      <c r="C127" s="273" t="s">
        <v>791</v>
      </c>
      <c r="D127" s="273"/>
      <c r="E127" s="273"/>
      <c r="F127" s="292" t="s">
        <v>786</v>
      </c>
      <c r="G127" s="273"/>
      <c r="H127" s="273" t="s">
        <v>792</v>
      </c>
      <c r="I127" s="273" t="s">
        <v>782</v>
      </c>
      <c r="J127" s="273">
        <v>15</v>
      </c>
      <c r="K127" s="314"/>
    </row>
    <row r="128" spans="2:11" ht="15" customHeight="1">
      <c r="B128" s="312"/>
      <c r="C128" s="294" t="s">
        <v>793</v>
      </c>
      <c r="D128" s="294"/>
      <c r="E128" s="294"/>
      <c r="F128" s="295" t="s">
        <v>786</v>
      </c>
      <c r="G128" s="294"/>
      <c r="H128" s="294" t="s">
        <v>794</v>
      </c>
      <c r="I128" s="294" t="s">
        <v>782</v>
      </c>
      <c r="J128" s="294">
        <v>15</v>
      </c>
      <c r="K128" s="314"/>
    </row>
    <row r="129" spans="2:11" ht="15" customHeight="1">
      <c r="B129" s="312"/>
      <c r="C129" s="294" t="s">
        <v>795</v>
      </c>
      <c r="D129" s="294"/>
      <c r="E129" s="294"/>
      <c r="F129" s="295" t="s">
        <v>786</v>
      </c>
      <c r="G129" s="294"/>
      <c r="H129" s="294" t="s">
        <v>796</v>
      </c>
      <c r="I129" s="294" t="s">
        <v>782</v>
      </c>
      <c r="J129" s="294">
        <v>20</v>
      </c>
      <c r="K129" s="314"/>
    </row>
    <row r="130" spans="2:11" ht="15" customHeight="1">
      <c r="B130" s="312"/>
      <c r="C130" s="294" t="s">
        <v>797</v>
      </c>
      <c r="D130" s="294"/>
      <c r="E130" s="294"/>
      <c r="F130" s="295" t="s">
        <v>786</v>
      </c>
      <c r="G130" s="294"/>
      <c r="H130" s="294" t="s">
        <v>798</v>
      </c>
      <c r="I130" s="294" t="s">
        <v>782</v>
      </c>
      <c r="J130" s="294">
        <v>20</v>
      </c>
      <c r="K130" s="314"/>
    </row>
    <row r="131" spans="2:11" ht="15" customHeight="1">
      <c r="B131" s="312"/>
      <c r="C131" s="273" t="s">
        <v>785</v>
      </c>
      <c r="D131" s="273"/>
      <c r="E131" s="273"/>
      <c r="F131" s="292" t="s">
        <v>786</v>
      </c>
      <c r="G131" s="273"/>
      <c r="H131" s="273" t="s">
        <v>819</v>
      </c>
      <c r="I131" s="273" t="s">
        <v>782</v>
      </c>
      <c r="J131" s="273">
        <v>50</v>
      </c>
      <c r="K131" s="314"/>
    </row>
    <row r="132" spans="2:11" ht="15" customHeight="1">
      <c r="B132" s="312"/>
      <c r="C132" s="273" t="s">
        <v>799</v>
      </c>
      <c r="D132" s="273"/>
      <c r="E132" s="273"/>
      <c r="F132" s="292" t="s">
        <v>786</v>
      </c>
      <c r="G132" s="273"/>
      <c r="H132" s="273" t="s">
        <v>819</v>
      </c>
      <c r="I132" s="273" t="s">
        <v>782</v>
      </c>
      <c r="J132" s="273">
        <v>50</v>
      </c>
      <c r="K132" s="314"/>
    </row>
    <row r="133" spans="2:11" ht="15" customHeight="1">
      <c r="B133" s="312"/>
      <c r="C133" s="273" t="s">
        <v>805</v>
      </c>
      <c r="D133" s="273"/>
      <c r="E133" s="273"/>
      <c r="F133" s="292" t="s">
        <v>786</v>
      </c>
      <c r="G133" s="273"/>
      <c r="H133" s="273" t="s">
        <v>819</v>
      </c>
      <c r="I133" s="273" t="s">
        <v>782</v>
      </c>
      <c r="J133" s="273">
        <v>50</v>
      </c>
      <c r="K133" s="314"/>
    </row>
    <row r="134" spans="2:11" ht="15" customHeight="1">
      <c r="B134" s="312"/>
      <c r="C134" s="273" t="s">
        <v>807</v>
      </c>
      <c r="D134" s="273"/>
      <c r="E134" s="273"/>
      <c r="F134" s="292" t="s">
        <v>786</v>
      </c>
      <c r="G134" s="273"/>
      <c r="H134" s="273" t="s">
        <v>819</v>
      </c>
      <c r="I134" s="273" t="s">
        <v>782</v>
      </c>
      <c r="J134" s="273">
        <v>50</v>
      </c>
      <c r="K134" s="314"/>
    </row>
    <row r="135" spans="2:11" ht="15" customHeight="1">
      <c r="B135" s="312"/>
      <c r="C135" s="273" t="s">
        <v>145</v>
      </c>
      <c r="D135" s="273"/>
      <c r="E135" s="273"/>
      <c r="F135" s="292" t="s">
        <v>786</v>
      </c>
      <c r="G135" s="273"/>
      <c r="H135" s="273" t="s">
        <v>832</v>
      </c>
      <c r="I135" s="273" t="s">
        <v>782</v>
      </c>
      <c r="J135" s="273">
        <v>255</v>
      </c>
      <c r="K135" s="314"/>
    </row>
    <row r="136" spans="2:11" ht="15" customHeight="1">
      <c r="B136" s="312"/>
      <c r="C136" s="273" t="s">
        <v>809</v>
      </c>
      <c r="D136" s="273"/>
      <c r="E136" s="273"/>
      <c r="F136" s="292" t="s">
        <v>780</v>
      </c>
      <c r="G136" s="273"/>
      <c r="H136" s="273" t="s">
        <v>833</v>
      </c>
      <c r="I136" s="273" t="s">
        <v>811</v>
      </c>
      <c r="J136" s="273"/>
      <c r="K136" s="314"/>
    </row>
    <row r="137" spans="2:11" ht="15" customHeight="1">
      <c r="B137" s="312"/>
      <c r="C137" s="273" t="s">
        <v>812</v>
      </c>
      <c r="D137" s="273"/>
      <c r="E137" s="273"/>
      <c r="F137" s="292" t="s">
        <v>780</v>
      </c>
      <c r="G137" s="273"/>
      <c r="H137" s="273" t="s">
        <v>834</v>
      </c>
      <c r="I137" s="273" t="s">
        <v>814</v>
      </c>
      <c r="J137" s="273"/>
      <c r="K137" s="314"/>
    </row>
    <row r="138" spans="2:11" ht="15" customHeight="1">
      <c r="B138" s="312"/>
      <c r="C138" s="273" t="s">
        <v>815</v>
      </c>
      <c r="D138" s="273"/>
      <c r="E138" s="273"/>
      <c r="F138" s="292" t="s">
        <v>780</v>
      </c>
      <c r="G138" s="273"/>
      <c r="H138" s="273" t="s">
        <v>815</v>
      </c>
      <c r="I138" s="273" t="s">
        <v>814</v>
      </c>
      <c r="J138" s="273"/>
      <c r="K138" s="314"/>
    </row>
    <row r="139" spans="2:11" ht="15" customHeight="1">
      <c r="B139" s="312"/>
      <c r="C139" s="273" t="s">
        <v>37</v>
      </c>
      <c r="D139" s="273"/>
      <c r="E139" s="273"/>
      <c r="F139" s="292" t="s">
        <v>780</v>
      </c>
      <c r="G139" s="273"/>
      <c r="H139" s="273" t="s">
        <v>835</v>
      </c>
      <c r="I139" s="273" t="s">
        <v>814</v>
      </c>
      <c r="J139" s="273"/>
      <c r="K139" s="314"/>
    </row>
    <row r="140" spans="2:11" ht="15" customHeight="1">
      <c r="B140" s="312"/>
      <c r="C140" s="273" t="s">
        <v>836</v>
      </c>
      <c r="D140" s="273"/>
      <c r="E140" s="273"/>
      <c r="F140" s="292" t="s">
        <v>780</v>
      </c>
      <c r="G140" s="273"/>
      <c r="H140" s="273" t="s">
        <v>837</v>
      </c>
      <c r="I140" s="273" t="s">
        <v>814</v>
      </c>
      <c r="J140" s="273"/>
      <c r="K140" s="314"/>
    </row>
    <row r="141" spans="2:11" ht="15" customHeight="1">
      <c r="B141" s="315"/>
      <c r="C141" s="316"/>
      <c r="D141" s="316"/>
      <c r="E141" s="316"/>
      <c r="F141" s="316"/>
      <c r="G141" s="316"/>
      <c r="H141" s="316"/>
      <c r="I141" s="316"/>
      <c r="J141" s="316"/>
      <c r="K141" s="317"/>
    </row>
    <row r="142" spans="2:11" ht="18.75" customHeight="1">
      <c r="B142" s="269"/>
      <c r="C142" s="269"/>
      <c r="D142" s="269"/>
      <c r="E142" s="269"/>
      <c r="F142" s="304"/>
      <c r="G142" s="269"/>
      <c r="H142" s="269"/>
      <c r="I142" s="269"/>
      <c r="J142" s="269"/>
      <c r="K142" s="269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388" t="s">
        <v>838</v>
      </c>
      <c r="D145" s="388"/>
      <c r="E145" s="388"/>
      <c r="F145" s="388"/>
      <c r="G145" s="388"/>
      <c r="H145" s="388"/>
      <c r="I145" s="388"/>
      <c r="J145" s="388"/>
      <c r="K145" s="284"/>
    </row>
    <row r="146" spans="2:11" ht="17.25" customHeight="1">
      <c r="B146" s="283"/>
      <c r="C146" s="285" t="s">
        <v>774</v>
      </c>
      <c r="D146" s="285"/>
      <c r="E146" s="285"/>
      <c r="F146" s="285" t="s">
        <v>775</v>
      </c>
      <c r="G146" s="286"/>
      <c r="H146" s="285" t="s">
        <v>140</v>
      </c>
      <c r="I146" s="285" t="s">
        <v>56</v>
      </c>
      <c r="J146" s="285" t="s">
        <v>776</v>
      </c>
      <c r="K146" s="284"/>
    </row>
    <row r="147" spans="2:11" ht="17.25" customHeight="1">
      <c r="B147" s="283"/>
      <c r="C147" s="287" t="s">
        <v>777</v>
      </c>
      <c r="D147" s="287"/>
      <c r="E147" s="287"/>
      <c r="F147" s="288" t="s">
        <v>778</v>
      </c>
      <c r="G147" s="289"/>
      <c r="H147" s="287"/>
      <c r="I147" s="287"/>
      <c r="J147" s="287" t="s">
        <v>779</v>
      </c>
      <c r="K147" s="284"/>
    </row>
    <row r="148" spans="2:11" ht="5.25" customHeight="1">
      <c r="B148" s="293"/>
      <c r="C148" s="290"/>
      <c r="D148" s="290"/>
      <c r="E148" s="290"/>
      <c r="F148" s="290"/>
      <c r="G148" s="291"/>
      <c r="H148" s="290"/>
      <c r="I148" s="290"/>
      <c r="J148" s="290"/>
      <c r="K148" s="314"/>
    </row>
    <row r="149" spans="2:11" ht="15" customHeight="1">
      <c r="B149" s="293"/>
      <c r="C149" s="318" t="s">
        <v>783</v>
      </c>
      <c r="D149" s="273"/>
      <c r="E149" s="273"/>
      <c r="F149" s="319" t="s">
        <v>780</v>
      </c>
      <c r="G149" s="273"/>
      <c r="H149" s="318" t="s">
        <v>819</v>
      </c>
      <c r="I149" s="318" t="s">
        <v>782</v>
      </c>
      <c r="J149" s="318">
        <v>120</v>
      </c>
      <c r="K149" s="314"/>
    </row>
    <row r="150" spans="2:11" ht="15" customHeight="1">
      <c r="B150" s="293"/>
      <c r="C150" s="318" t="s">
        <v>828</v>
      </c>
      <c r="D150" s="273"/>
      <c r="E150" s="273"/>
      <c r="F150" s="319" t="s">
        <v>780</v>
      </c>
      <c r="G150" s="273"/>
      <c r="H150" s="318" t="s">
        <v>839</v>
      </c>
      <c r="I150" s="318" t="s">
        <v>782</v>
      </c>
      <c r="J150" s="318" t="s">
        <v>830</v>
      </c>
      <c r="K150" s="314"/>
    </row>
    <row r="151" spans="2:11" ht="15" customHeight="1">
      <c r="B151" s="293"/>
      <c r="C151" s="318" t="s">
        <v>729</v>
      </c>
      <c r="D151" s="273"/>
      <c r="E151" s="273"/>
      <c r="F151" s="319" t="s">
        <v>780</v>
      </c>
      <c r="G151" s="273"/>
      <c r="H151" s="318" t="s">
        <v>840</v>
      </c>
      <c r="I151" s="318" t="s">
        <v>782</v>
      </c>
      <c r="J151" s="318" t="s">
        <v>830</v>
      </c>
      <c r="K151" s="314"/>
    </row>
    <row r="152" spans="2:11" ht="15" customHeight="1">
      <c r="B152" s="293"/>
      <c r="C152" s="318" t="s">
        <v>785</v>
      </c>
      <c r="D152" s="273"/>
      <c r="E152" s="273"/>
      <c r="F152" s="319" t="s">
        <v>786</v>
      </c>
      <c r="G152" s="273"/>
      <c r="H152" s="318" t="s">
        <v>819</v>
      </c>
      <c r="I152" s="318" t="s">
        <v>782</v>
      </c>
      <c r="J152" s="318">
        <v>50</v>
      </c>
      <c r="K152" s="314"/>
    </row>
    <row r="153" spans="2:11" ht="15" customHeight="1">
      <c r="B153" s="293"/>
      <c r="C153" s="318" t="s">
        <v>788</v>
      </c>
      <c r="D153" s="273"/>
      <c r="E153" s="273"/>
      <c r="F153" s="319" t="s">
        <v>780</v>
      </c>
      <c r="G153" s="273"/>
      <c r="H153" s="318" t="s">
        <v>819</v>
      </c>
      <c r="I153" s="318" t="s">
        <v>790</v>
      </c>
      <c r="J153" s="318"/>
      <c r="K153" s="314"/>
    </row>
    <row r="154" spans="2:11" ht="15" customHeight="1">
      <c r="B154" s="293"/>
      <c r="C154" s="318" t="s">
        <v>799</v>
      </c>
      <c r="D154" s="273"/>
      <c r="E154" s="273"/>
      <c r="F154" s="319" t="s">
        <v>786</v>
      </c>
      <c r="G154" s="273"/>
      <c r="H154" s="318" t="s">
        <v>819</v>
      </c>
      <c r="I154" s="318" t="s">
        <v>782</v>
      </c>
      <c r="J154" s="318">
        <v>50</v>
      </c>
      <c r="K154" s="314"/>
    </row>
    <row r="155" spans="2:11" ht="15" customHeight="1">
      <c r="B155" s="293"/>
      <c r="C155" s="318" t="s">
        <v>807</v>
      </c>
      <c r="D155" s="273"/>
      <c r="E155" s="273"/>
      <c r="F155" s="319" t="s">
        <v>786</v>
      </c>
      <c r="G155" s="273"/>
      <c r="H155" s="318" t="s">
        <v>819</v>
      </c>
      <c r="I155" s="318" t="s">
        <v>782</v>
      </c>
      <c r="J155" s="318">
        <v>50</v>
      </c>
      <c r="K155" s="314"/>
    </row>
    <row r="156" spans="2:11" ht="15" customHeight="1">
      <c r="B156" s="293"/>
      <c r="C156" s="318" t="s">
        <v>805</v>
      </c>
      <c r="D156" s="273"/>
      <c r="E156" s="273"/>
      <c r="F156" s="319" t="s">
        <v>786</v>
      </c>
      <c r="G156" s="273"/>
      <c r="H156" s="318" t="s">
        <v>819</v>
      </c>
      <c r="I156" s="318" t="s">
        <v>782</v>
      </c>
      <c r="J156" s="318">
        <v>50</v>
      </c>
      <c r="K156" s="314"/>
    </row>
    <row r="157" spans="2:11" ht="15" customHeight="1">
      <c r="B157" s="293"/>
      <c r="C157" s="318" t="s">
        <v>122</v>
      </c>
      <c r="D157" s="273"/>
      <c r="E157" s="273"/>
      <c r="F157" s="319" t="s">
        <v>780</v>
      </c>
      <c r="G157" s="273"/>
      <c r="H157" s="318" t="s">
        <v>841</v>
      </c>
      <c r="I157" s="318" t="s">
        <v>782</v>
      </c>
      <c r="J157" s="318" t="s">
        <v>842</v>
      </c>
      <c r="K157" s="314"/>
    </row>
    <row r="158" spans="2:11" ht="15" customHeight="1">
      <c r="B158" s="293"/>
      <c r="C158" s="318" t="s">
        <v>843</v>
      </c>
      <c r="D158" s="273"/>
      <c r="E158" s="273"/>
      <c r="F158" s="319" t="s">
        <v>780</v>
      </c>
      <c r="G158" s="273"/>
      <c r="H158" s="318" t="s">
        <v>844</v>
      </c>
      <c r="I158" s="318" t="s">
        <v>814</v>
      </c>
      <c r="J158" s="318"/>
      <c r="K158" s="314"/>
    </row>
    <row r="159" spans="2:11" ht="15" customHeight="1">
      <c r="B159" s="320"/>
      <c r="C159" s="302"/>
      <c r="D159" s="302"/>
      <c r="E159" s="302"/>
      <c r="F159" s="302"/>
      <c r="G159" s="302"/>
      <c r="H159" s="302"/>
      <c r="I159" s="302"/>
      <c r="J159" s="302"/>
      <c r="K159" s="321"/>
    </row>
    <row r="160" spans="2:11" ht="18.75" customHeight="1">
      <c r="B160" s="269"/>
      <c r="C160" s="273"/>
      <c r="D160" s="273"/>
      <c r="E160" s="273"/>
      <c r="F160" s="292"/>
      <c r="G160" s="273"/>
      <c r="H160" s="273"/>
      <c r="I160" s="273"/>
      <c r="J160" s="273"/>
      <c r="K160" s="269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61"/>
      <c r="C162" s="262"/>
      <c r="D162" s="262"/>
      <c r="E162" s="262"/>
      <c r="F162" s="262"/>
      <c r="G162" s="262"/>
      <c r="H162" s="262"/>
      <c r="I162" s="262"/>
      <c r="J162" s="262"/>
      <c r="K162" s="263"/>
    </row>
    <row r="163" spans="2:11" ht="45" customHeight="1">
      <c r="B163" s="264"/>
      <c r="C163" s="387" t="s">
        <v>845</v>
      </c>
      <c r="D163" s="387"/>
      <c r="E163" s="387"/>
      <c r="F163" s="387"/>
      <c r="G163" s="387"/>
      <c r="H163" s="387"/>
      <c r="I163" s="387"/>
      <c r="J163" s="387"/>
      <c r="K163" s="265"/>
    </row>
    <row r="164" spans="2:11" ht="17.25" customHeight="1">
      <c r="B164" s="264"/>
      <c r="C164" s="285" t="s">
        <v>774</v>
      </c>
      <c r="D164" s="285"/>
      <c r="E164" s="285"/>
      <c r="F164" s="285" t="s">
        <v>775</v>
      </c>
      <c r="G164" s="322"/>
      <c r="H164" s="323" t="s">
        <v>140</v>
      </c>
      <c r="I164" s="323" t="s">
        <v>56</v>
      </c>
      <c r="J164" s="285" t="s">
        <v>776</v>
      </c>
      <c r="K164" s="265"/>
    </row>
    <row r="165" spans="2:11" ht="17.25" customHeight="1">
      <c r="B165" s="266"/>
      <c r="C165" s="287" t="s">
        <v>777</v>
      </c>
      <c r="D165" s="287"/>
      <c r="E165" s="287"/>
      <c r="F165" s="288" t="s">
        <v>778</v>
      </c>
      <c r="G165" s="324"/>
      <c r="H165" s="325"/>
      <c r="I165" s="325"/>
      <c r="J165" s="287" t="s">
        <v>779</v>
      </c>
      <c r="K165" s="267"/>
    </row>
    <row r="166" spans="2:11" ht="5.25" customHeight="1">
      <c r="B166" s="293"/>
      <c r="C166" s="290"/>
      <c r="D166" s="290"/>
      <c r="E166" s="290"/>
      <c r="F166" s="290"/>
      <c r="G166" s="291"/>
      <c r="H166" s="290"/>
      <c r="I166" s="290"/>
      <c r="J166" s="290"/>
      <c r="K166" s="314"/>
    </row>
    <row r="167" spans="2:11" ht="15" customHeight="1">
      <c r="B167" s="293"/>
      <c r="C167" s="273" t="s">
        <v>783</v>
      </c>
      <c r="D167" s="273"/>
      <c r="E167" s="273"/>
      <c r="F167" s="292" t="s">
        <v>780</v>
      </c>
      <c r="G167" s="273"/>
      <c r="H167" s="273" t="s">
        <v>819</v>
      </c>
      <c r="I167" s="273" t="s">
        <v>782</v>
      </c>
      <c r="J167" s="273">
        <v>120</v>
      </c>
      <c r="K167" s="314"/>
    </row>
    <row r="168" spans="2:11" ht="15" customHeight="1">
      <c r="B168" s="293"/>
      <c r="C168" s="273" t="s">
        <v>828</v>
      </c>
      <c r="D168" s="273"/>
      <c r="E168" s="273"/>
      <c r="F168" s="292" t="s">
        <v>780</v>
      </c>
      <c r="G168" s="273"/>
      <c r="H168" s="273" t="s">
        <v>829</v>
      </c>
      <c r="I168" s="273" t="s">
        <v>782</v>
      </c>
      <c r="J168" s="273" t="s">
        <v>830</v>
      </c>
      <c r="K168" s="314"/>
    </row>
    <row r="169" spans="2:11" ht="15" customHeight="1">
      <c r="B169" s="293"/>
      <c r="C169" s="273" t="s">
        <v>729</v>
      </c>
      <c r="D169" s="273"/>
      <c r="E169" s="273"/>
      <c r="F169" s="292" t="s">
        <v>780</v>
      </c>
      <c r="G169" s="273"/>
      <c r="H169" s="273" t="s">
        <v>846</v>
      </c>
      <c r="I169" s="273" t="s">
        <v>782</v>
      </c>
      <c r="J169" s="273" t="s">
        <v>830</v>
      </c>
      <c r="K169" s="314"/>
    </row>
    <row r="170" spans="2:11" ht="15" customHeight="1">
      <c r="B170" s="293"/>
      <c r="C170" s="273" t="s">
        <v>785</v>
      </c>
      <c r="D170" s="273"/>
      <c r="E170" s="273"/>
      <c r="F170" s="292" t="s">
        <v>786</v>
      </c>
      <c r="G170" s="273"/>
      <c r="H170" s="273" t="s">
        <v>846</v>
      </c>
      <c r="I170" s="273" t="s">
        <v>782</v>
      </c>
      <c r="J170" s="273">
        <v>50</v>
      </c>
      <c r="K170" s="314"/>
    </row>
    <row r="171" spans="2:11" ht="15" customHeight="1">
      <c r="B171" s="293"/>
      <c r="C171" s="273" t="s">
        <v>788</v>
      </c>
      <c r="D171" s="273"/>
      <c r="E171" s="273"/>
      <c r="F171" s="292" t="s">
        <v>780</v>
      </c>
      <c r="G171" s="273"/>
      <c r="H171" s="273" t="s">
        <v>846</v>
      </c>
      <c r="I171" s="273" t="s">
        <v>790</v>
      </c>
      <c r="J171" s="273"/>
      <c r="K171" s="314"/>
    </row>
    <row r="172" spans="2:11" ht="15" customHeight="1">
      <c r="B172" s="293"/>
      <c r="C172" s="273" t="s">
        <v>799</v>
      </c>
      <c r="D172" s="273"/>
      <c r="E172" s="273"/>
      <c r="F172" s="292" t="s">
        <v>786</v>
      </c>
      <c r="G172" s="273"/>
      <c r="H172" s="273" t="s">
        <v>846</v>
      </c>
      <c r="I172" s="273" t="s">
        <v>782</v>
      </c>
      <c r="J172" s="273">
        <v>50</v>
      </c>
      <c r="K172" s="314"/>
    </row>
    <row r="173" spans="2:11" ht="15" customHeight="1">
      <c r="B173" s="293"/>
      <c r="C173" s="273" t="s">
        <v>807</v>
      </c>
      <c r="D173" s="273"/>
      <c r="E173" s="273"/>
      <c r="F173" s="292" t="s">
        <v>786</v>
      </c>
      <c r="G173" s="273"/>
      <c r="H173" s="273" t="s">
        <v>846</v>
      </c>
      <c r="I173" s="273" t="s">
        <v>782</v>
      </c>
      <c r="J173" s="273">
        <v>50</v>
      </c>
      <c r="K173" s="314"/>
    </row>
    <row r="174" spans="2:11" ht="15" customHeight="1">
      <c r="B174" s="293"/>
      <c r="C174" s="273" t="s">
        <v>805</v>
      </c>
      <c r="D174" s="273"/>
      <c r="E174" s="273"/>
      <c r="F174" s="292" t="s">
        <v>786</v>
      </c>
      <c r="G174" s="273"/>
      <c r="H174" s="273" t="s">
        <v>846</v>
      </c>
      <c r="I174" s="273" t="s">
        <v>782</v>
      </c>
      <c r="J174" s="273">
        <v>50</v>
      </c>
      <c r="K174" s="314"/>
    </row>
    <row r="175" spans="2:11" ht="15" customHeight="1">
      <c r="B175" s="293"/>
      <c r="C175" s="273" t="s">
        <v>139</v>
      </c>
      <c r="D175" s="273"/>
      <c r="E175" s="273"/>
      <c r="F175" s="292" t="s">
        <v>780</v>
      </c>
      <c r="G175" s="273"/>
      <c r="H175" s="273" t="s">
        <v>847</v>
      </c>
      <c r="I175" s="273" t="s">
        <v>848</v>
      </c>
      <c r="J175" s="273"/>
      <c r="K175" s="314"/>
    </row>
    <row r="176" spans="2:11" ht="15" customHeight="1">
      <c r="B176" s="293"/>
      <c r="C176" s="273" t="s">
        <v>56</v>
      </c>
      <c r="D176" s="273"/>
      <c r="E176" s="273"/>
      <c r="F176" s="292" t="s">
        <v>780</v>
      </c>
      <c r="G176" s="273"/>
      <c r="H176" s="273" t="s">
        <v>849</v>
      </c>
      <c r="I176" s="273" t="s">
        <v>850</v>
      </c>
      <c r="J176" s="273">
        <v>1</v>
      </c>
      <c r="K176" s="314"/>
    </row>
    <row r="177" spans="2:11" ht="15" customHeight="1">
      <c r="B177" s="293"/>
      <c r="C177" s="273" t="s">
        <v>52</v>
      </c>
      <c r="D177" s="273"/>
      <c r="E177" s="273"/>
      <c r="F177" s="292" t="s">
        <v>780</v>
      </c>
      <c r="G177" s="273"/>
      <c r="H177" s="273" t="s">
        <v>851</v>
      </c>
      <c r="I177" s="273" t="s">
        <v>782</v>
      </c>
      <c r="J177" s="273">
        <v>20</v>
      </c>
      <c r="K177" s="314"/>
    </row>
    <row r="178" spans="2:11" ht="15" customHeight="1">
      <c r="B178" s="293"/>
      <c r="C178" s="273" t="s">
        <v>140</v>
      </c>
      <c r="D178" s="273"/>
      <c r="E178" s="273"/>
      <c r="F178" s="292" t="s">
        <v>780</v>
      </c>
      <c r="G178" s="273"/>
      <c r="H178" s="273" t="s">
        <v>852</v>
      </c>
      <c r="I178" s="273" t="s">
        <v>782</v>
      </c>
      <c r="J178" s="273">
        <v>255</v>
      </c>
      <c r="K178" s="314"/>
    </row>
    <row r="179" spans="2:11" ht="15" customHeight="1">
      <c r="B179" s="293"/>
      <c r="C179" s="273" t="s">
        <v>141</v>
      </c>
      <c r="D179" s="273"/>
      <c r="E179" s="273"/>
      <c r="F179" s="292" t="s">
        <v>780</v>
      </c>
      <c r="G179" s="273"/>
      <c r="H179" s="273" t="s">
        <v>745</v>
      </c>
      <c r="I179" s="273" t="s">
        <v>782</v>
      </c>
      <c r="J179" s="273">
        <v>10</v>
      </c>
      <c r="K179" s="314"/>
    </row>
    <row r="180" spans="2:11" ht="15" customHeight="1">
      <c r="B180" s="293"/>
      <c r="C180" s="273" t="s">
        <v>142</v>
      </c>
      <c r="D180" s="273"/>
      <c r="E180" s="273"/>
      <c r="F180" s="292" t="s">
        <v>780</v>
      </c>
      <c r="G180" s="273"/>
      <c r="H180" s="273" t="s">
        <v>853</v>
      </c>
      <c r="I180" s="273" t="s">
        <v>814</v>
      </c>
      <c r="J180" s="273"/>
      <c r="K180" s="314"/>
    </row>
    <row r="181" spans="2:11" ht="15" customHeight="1">
      <c r="B181" s="293"/>
      <c r="C181" s="273" t="s">
        <v>854</v>
      </c>
      <c r="D181" s="273"/>
      <c r="E181" s="273"/>
      <c r="F181" s="292" t="s">
        <v>780</v>
      </c>
      <c r="G181" s="273"/>
      <c r="H181" s="273" t="s">
        <v>855</v>
      </c>
      <c r="I181" s="273" t="s">
        <v>814</v>
      </c>
      <c r="J181" s="273"/>
      <c r="K181" s="314"/>
    </row>
    <row r="182" spans="2:11" ht="15" customHeight="1">
      <c r="B182" s="293"/>
      <c r="C182" s="273" t="s">
        <v>843</v>
      </c>
      <c r="D182" s="273"/>
      <c r="E182" s="273"/>
      <c r="F182" s="292" t="s">
        <v>780</v>
      </c>
      <c r="G182" s="273"/>
      <c r="H182" s="273" t="s">
        <v>856</v>
      </c>
      <c r="I182" s="273" t="s">
        <v>814</v>
      </c>
      <c r="J182" s="273"/>
      <c r="K182" s="314"/>
    </row>
    <row r="183" spans="2:11" ht="15" customHeight="1">
      <c r="B183" s="293"/>
      <c r="C183" s="273" t="s">
        <v>144</v>
      </c>
      <c r="D183" s="273"/>
      <c r="E183" s="273"/>
      <c r="F183" s="292" t="s">
        <v>786</v>
      </c>
      <c r="G183" s="273"/>
      <c r="H183" s="273" t="s">
        <v>857</v>
      </c>
      <c r="I183" s="273" t="s">
        <v>782</v>
      </c>
      <c r="J183" s="273">
        <v>50</v>
      </c>
      <c r="K183" s="314"/>
    </row>
    <row r="184" spans="2:11" ht="15" customHeight="1">
      <c r="B184" s="293"/>
      <c r="C184" s="273" t="s">
        <v>858</v>
      </c>
      <c r="D184" s="273"/>
      <c r="E184" s="273"/>
      <c r="F184" s="292" t="s">
        <v>786</v>
      </c>
      <c r="G184" s="273"/>
      <c r="H184" s="273" t="s">
        <v>859</v>
      </c>
      <c r="I184" s="273" t="s">
        <v>860</v>
      </c>
      <c r="J184" s="273"/>
      <c r="K184" s="314"/>
    </row>
    <row r="185" spans="2:11" ht="15" customHeight="1">
      <c r="B185" s="293"/>
      <c r="C185" s="273" t="s">
        <v>861</v>
      </c>
      <c r="D185" s="273"/>
      <c r="E185" s="273"/>
      <c r="F185" s="292" t="s">
        <v>786</v>
      </c>
      <c r="G185" s="273"/>
      <c r="H185" s="273" t="s">
        <v>862</v>
      </c>
      <c r="I185" s="273" t="s">
        <v>860</v>
      </c>
      <c r="J185" s="273"/>
      <c r="K185" s="314"/>
    </row>
    <row r="186" spans="2:11" ht="15" customHeight="1">
      <c r="B186" s="293"/>
      <c r="C186" s="273" t="s">
        <v>863</v>
      </c>
      <c r="D186" s="273"/>
      <c r="E186" s="273"/>
      <c r="F186" s="292" t="s">
        <v>786</v>
      </c>
      <c r="G186" s="273"/>
      <c r="H186" s="273" t="s">
        <v>864</v>
      </c>
      <c r="I186" s="273" t="s">
        <v>860</v>
      </c>
      <c r="J186" s="273"/>
      <c r="K186" s="314"/>
    </row>
    <row r="187" spans="2:11" ht="15" customHeight="1">
      <c r="B187" s="293"/>
      <c r="C187" s="326" t="s">
        <v>865</v>
      </c>
      <c r="D187" s="273"/>
      <c r="E187" s="273"/>
      <c r="F187" s="292" t="s">
        <v>786</v>
      </c>
      <c r="G187" s="273"/>
      <c r="H187" s="273" t="s">
        <v>866</v>
      </c>
      <c r="I187" s="273" t="s">
        <v>867</v>
      </c>
      <c r="J187" s="327" t="s">
        <v>868</v>
      </c>
      <c r="K187" s="314"/>
    </row>
    <row r="188" spans="2:11" ht="15" customHeight="1">
      <c r="B188" s="293"/>
      <c r="C188" s="278" t="s">
        <v>41</v>
      </c>
      <c r="D188" s="273"/>
      <c r="E188" s="273"/>
      <c r="F188" s="292" t="s">
        <v>780</v>
      </c>
      <c r="G188" s="273"/>
      <c r="H188" s="269" t="s">
        <v>869</v>
      </c>
      <c r="I188" s="273" t="s">
        <v>870</v>
      </c>
      <c r="J188" s="273"/>
      <c r="K188" s="314"/>
    </row>
    <row r="189" spans="2:11" ht="15" customHeight="1">
      <c r="B189" s="293"/>
      <c r="C189" s="278" t="s">
        <v>871</v>
      </c>
      <c r="D189" s="273"/>
      <c r="E189" s="273"/>
      <c r="F189" s="292" t="s">
        <v>780</v>
      </c>
      <c r="G189" s="273"/>
      <c r="H189" s="273" t="s">
        <v>872</v>
      </c>
      <c r="I189" s="273" t="s">
        <v>814</v>
      </c>
      <c r="J189" s="273"/>
      <c r="K189" s="314"/>
    </row>
    <row r="190" spans="2:11" ht="15" customHeight="1">
      <c r="B190" s="293"/>
      <c r="C190" s="278" t="s">
        <v>873</v>
      </c>
      <c r="D190" s="273"/>
      <c r="E190" s="273"/>
      <c r="F190" s="292" t="s">
        <v>780</v>
      </c>
      <c r="G190" s="273"/>
      <c r="H190" s="273" t="s">
        <v>874</v>
      </c>
      <c r="I190" s="273" t="s">
        <v>814</v>
      </c>
      <c r="J190" s="273"/>
      <c r="K190" s="314"/>
    </row>
    <row r="191" spans="2:11" ht="15" customHeight="1">
      <c r="B191" s="293"/>
      <c r="C191" s="278" t="s">
        <v>875</v>
      </c>
      <c r="D191" s="273"/>
      <c r="E191" s="273"/>
      <c r="F191" s="292" t="s">
        <v>786</v>
      </c>
      <c r="G191" s="273"/>
      <c r="H191" s="273" t="s">
        <v>876</v>
      </c>
      <c r="I191" s="273" t="s">
        <v>814</v>
      </c>
      <c r="J191" s="273"/>
      <c r="K191" s="314"/>
    </row>
    <row r="192" spans="2:11" ht="15" customHeight="1">
      <c r="B192" s="320"/>
      <c r="C192" s="328"/>
      <c r="D192" s="302"/>
      <c r="E192" s="302"/>
      <c r="F192" s="302"/>
      <c r="G192" s="302"/>
      <c r="H192" s="302"/>
      <c r="I192" s="302"/>
      <c r="J192" s="302"/>
      <c r="K192" s="321"/>
    </row>
    <row r="193" spans="2:11" ht="18.75" customHeight="1">
      <c r="B193" s="269"/>
      <c r="C193" s="273"/>
      <c r="D193" s="273"/>
      <c r="E193" s="273"/>
      <c r="F193" s="292"/>
      <c r="G193" s="273"/>
      <c r="H193" s="273"/>
      <c r="I193" s="273"/>
      <c r="J193" s="273"/>
      <c r="K193" s="269"/>
    </row>
    <row r="194" spans="2:11" ht="18.75" customHeight="1">
      <c r="B194" s="269"/>
      <c r="C194" s="273"/>
      <c r="D194" s="273"/>
      <c r="E194" s="273"/>
      <c r="F194" s="292"/>
      <c r="G194" s="273"/>
      <c r="H194" s="273"/>
      <c r="I194" s="273"/>
      <c r="J194" s="273"/>
      <c r="K194" s="269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>
      <c r="B196" s="261"/>
      <c r="C196" s="262"/>
      <c r="D196" s="262"/>
      <c r="E196" s="262"/>
      <c r="F196" s="262"/>
      <c r="G196" s="262"/>
      <c r="H196" s="262"/>
      <c r="I196" s="262"/>
      <c r="J196" s="262"/>
      <c r="K196" s="263"/>
    </row>
    <row r="197" spans="2:11" ht="21">
      <c r="B197" s="264"/>
      <c r="C197" s="387" t="s">
        <v>877</v>
      </c>
      <c r="D197" s="387"/>
      <c r="E197" s="387"/>
      <c r="F197" s="387"/>
      <c r="G197" s="387"/>
      <c r="H197" s="387"/>
      <c r="I197" s="387"/>
      <c r="J197" s="387"/>
      <c r="K197" s="265"/>
    </row>
    <row r="198" spans="2:11" ht="25.5" customHeight="1">
      <c r="B198" s="264"/>
      <c r="C198" s="329" t="s">
        <v>878</v>
      </c>
      <c r="D198" s="329"/>
      <c r="E198" s="329"/>
      <c r="F198" s="329" t="s">
        <v>879</v>
      </c>
      <c r="G198" s="330"/>
      <c r="H198" s="386" t="s">
        <v>880</v>
      </c>
      <c r="I198" s="386"/>
      <c r="J198" s="386"/>
      <c r="K198" s="265"/>
    </row>
    <row r="199" spans="2:11" ht="5.25" customHeight="1">
      <c r="B199" s="293"/>
      <c r="C199" s="290"/>
      <c r="D199" s="290"/>
      <c r="E199" s="290"/>
      <c r="F199" s="290"/>
      <c r="G199" s="273"/>
      <c r="H199" s="290"/>
      <c r="I199" s="290"/>
      <c r="J199" s="290"/>
      <c r="K199" s="314"/>
    </row>
    <row r="200" spans="2:11" ht="15" customHeight="1">
      <c r="B200" s="293"/>
      <c r="C200" s="273" t="s">
        <v>870</v>
      </c>
      <c r="D200" s="273"/>
      <c r="E200" s="273"/>
      <c r="F200" s="292" t="s">
        <v>42</v>
      </c>
      <c r="G200" s="273"/>
      <c r="H200" s="384" t="s">
        <v>881</v>
      </c>
      <c r="I200" s="384"/>
      <c r="J200" s="384"/>
      <c r="K200" s="314"/>
    </row>
    <row r="201" spans="2:11" ht="15" customHeight="1">
      <c r="B201" s="293"/>
      <c r="C201" s="299"/>
      <c r="D201" s="273"/>
      <c r="E201" s="273"/>
      <c r="F201" s="292" t="s">
        <v>43</v>
      </c>
      <c r="G201" s="273"/>
      <c r="H201" s="384" t="s">
        <v>882</v>
      </c>
      <c r="I201" s="384"/>
      <c r="J201" s="384"/>
      <c r="K201" s="314"/>
    </row>
    <row r="202" spans="2:11" ht="15" customHeight="1">
      <c r="B202" s="293"/>
      <c r="C202" s="299"/>
      <c r="D202" s="273"/>
      <c r="E202" s="273"/>
      <c r="F202" s="292" t="s">
        <v>46</v>
      </c>
      <c r="G202" s="273"/>
      <c r="H202" s="384" t="s">
        <v>883</v>
      </c>
      <c r="I202" s="384"/>
      <c r="J202" s="384"/>
      <c r="K202" s="314"/>
    </row>
    <row r="203" spans="2:11" ht="15" customHeight="1">
      <c r="B203" s="293"/>
      <c r="C203" s="273"/>
      <c r="D203" s="273"/>
      <c r="E203" s="273"/>
      <c r="F203" s="292" t="s">
        <v>44</v>
      </c>
      <c r="G203" s="273"/>
      <c r="H203" s="384" t="s">
        <v>884</v>
      </c>
      <c r="I203" s="384"/>
      <c r="J203" s="384"/>
      <c r="K203" s="314"/>
    </row>
    <row r="204" spans="2:11" ht="15" customHeight="1">
      <c r="B204" s="293"/>
      <c r="C204" s="273"/>
      <c r="D204" s="273"/>
      <c r="E204" s="273"/>
      <c r="F204" s="292" t="s">
        <v>45</v>
      </c>
      <c r="G204" s="273"/>
      <c r="H204" s="384" t="s">
        <v>885</v>
      </c>
      <c r="I204" s="384"/>
      <c r="J204" s="384"/>
      <c r="K204" s="314"/>
    </row>
    <row r="205" spans="2:11" ht="15" customHeight="1">
      <c r="B205" s="293"/>
      <c r="C205" s="273"/>
      <c r="D205" s="273"/>
      <c r="E205" s="273"/>
      <c r="F205" s="292"/>
      <c r="G205" s="273"/>
      <c r="H205" s="273"/>
      <c r="I205" s="273"/>
      <c r="J205" s="273"/>
      <c r="K205" s="314"/>
    </row>
    <row r="206" spans="2:11" ht="15" customHeight="1">
      <c r="B206" s="293"/>
      <c r="C206" s="273" t="s">
        <v>826</v>
      </c>
      <c r="D206" s="273"/>
      <c r="E206" s="273"/>
      <c r="F206" s="292" t="s">
        <v>78</v>
      </c>
      <c r="G206" s="273"/>
      <c r="H206" s="384" t="s">
        <v>886</v>
      </c>
      <c r="I206" s="384"/>
      <c r="J206" s="384"/>
      <c r="K206" s="314"/>
    </row>
    <row r="207" spans="2:11" ht="15" customHeight="1">
      <c r="B207" s="293"/>
      <c r="C207" s="299"/>
      <c r="D207" s="273"/>
      <c r="E207" s="273"/>
      <c r="F207" s="292" t="s">
        <v>723</v>
      </c>
      <c r="G207" s="273"/>
      <c r="H207" s="384" t="s">
        <v>724</v>
      </c>
      <c r="I207" s="384"/>
      <c r="J207" s="384"/>
      <c r="K207" s="314"/>
    </row>
    <row r="208" spans="2:11" ht="15" customHeight="1">
      <c r="B208" s="293"/>
      <c r="C208" s="273"/>
      <c r="D208" s="273"/>
      <c r="E208" s="273"/>
      <c r="F208" s="292" t="s">
        <v>721</v>
      </c>
      <c r="G208" s="273"/>
      <c r="H208" s="384" t="s">
        <v>887</v>
      </c>
      <c r="I208" s="384"/>
      <c r="J208" s="384"/>
      <c r="K208" s="314"/>
    </row>
    <row r="209" spans="2:11" ht="15" customHeight="1">
      <c r="B209" s="331"/>
      <c r="C209" s="299"/>
      <c r="D209" s="299"/>
      <c r="E209" s="299"/>
      <c r="F209" s="292" t="s">
        <v>725</v>
      </c>
      <c r="G209" s="278"/>
      <c r="H209" s="385" t="s">
        <v>726</v>
      </c>
      <c r="I209" s="385"/>
      <c r="J209" s="385"/>
      <c r="K209" s="332"/>
    </row>
    <row r="210" spans="2:11" ht="15" customHeight="1">
      <c r="B210" s="331"/>
      <c r="C210" s="299"/>
      <c r="D210" s="299"/>
      <c r="E210" s="299"/>
      <c r="F210" s="292" t="s">
        <v>727</v>
      </c>
      <c r="G210" s="278"/>
      <c r="H210" s="385" t="s">
        <v>888</v>
      </c>
      <c r="I210" s="385"/>
      <c r="J210" s="385"/>
      <c r="K210" s="332"/>
    </row>
    <row r="211" spans="2:11" ht="15" customHeight="1">
      <c r="B211" s="331"/>
      <c r="C211" s="299"/>
      <c r="D211" s="299"/>
      <c r="E211" s="299"/>
      <c r="F211" s="333"/>
      <c r="G211" s="278"/>
      <c r="H211" s="334"/>
      <c r="I211" s="334"/>
      <c r="J211" s="334"/>
      <c r="K211" s="332"/>
    </row>
    <row r="212" spans="2:11" ht="15" customHeight="1">
      <c r="B212" s="331"/>
      <c r="C212" s="273" t="s">
        <v>850</v>
      </c>
      <c r="D212" s="299"/>
      <c r="E212" s="299"/>
      <c r="F212" s="292">
        <v>1</v>
      </c>
      <c r="G212" s="278"/>
      <c r="H212" s="385" t="s">
        <v>889</v>
      </c>
      <c r="I212" s="385"/>
      <c r="J212" s="385"/>
      <c r="K212" s="332"/>
    </row>
    <row r="213" spans="2:11" ht="15" customHeight="1">
      <c r="B213" s="331"/>
      <c r="C213" s="299"/>
      <c r="D213" s="299"/>
      <c r="E213" s="299"/>
      <c r="F213" s="292">
        <v>2</v>
      </c>
      <c r="G213" s="278"/>
      <c r="H213" s="385" t="s">
        <v>890</v>
      </c>
      <c r="I213" s="385"/>
      <c r="J213" s="385"/>
      <c r="K213" s="332"/>
    </row>
    <row r="214" spans="2:11" ht="15" customHeight="1">
      <c r="B214" s="331"/>
      <c r="C214" s="299"/>
      <c r="D214" s="299"/>
      <c r="E214" s="299"/>
      <c r="F214" s="292">
        <v>3</v>
      </c>
      <c r="G214" s="278"/>
      <c r="H214" s="385" t="s">
        <v>891</v>
      </c>
      <c r="I214" s="385"/>
      <c r="J214" s="385"/>
      <c r="K214" s="332"/>
    </row>
    <row r="215" spans="2:11" ht="15" customHeight="1">
      <c r="B215" s="331"/>
      <c r="C215" s="299"/>
      <c r="D215" s="299"/>
      <c r="E215" s="299"/>
      <c r="F215" s="292">
        <v>4</v>
      </c>
      <c r="G215" s="278"/>
      <c r="H215" s="385" t="s">
        <v>892</v>
      </c>
      <c r="I215" s="385"/>
      <c r="J215" s="385"/>
      <c r="K215" s="332"/>
    </row>
    <row r="216" spans="2:11" ht="12.75" customHeight="1">
      <c r="B216" s="335"/>
      <c r="C216" s="336"/>
      <c r="D216" s="336"/>
      <c r="E216" s="336"/>
      <c r="F216" s="336"/>
      <c r="G216" s="336"/>
      <c r="H216" s="336"/>
      <c r="I216" s="336"/>
      <c r="J216" s="336"/>
      <c r="K216" s="337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Uznatelné náklady</vt:lpstr>
      <vt:lpstr>02 - Neuznatelné náklady</vt:lpstr>
      <vt:lpstr>Pokyny pro vyplnění</vt:lpstr>
      <vt:lpstr>'01 - Uznatelné náklady'!Názvy_tisku</vt:lpstr>
      <vt:lpstr>'02 - Neuznatelné náklady'!Názvy_tisku</vt:lpstr>
      <vt:lpstr>'Rekapitulace stavby'!Názvy_tisku</vt:lpstr>
      <vt:lpstr>'01 - Uznatelné náklady'!Oblast_tisku</vt:lpstr>
      <vt:lpstr>'02 - Neuznatelné náklady'!Oblast_tisku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Fajfrová</dc:creator>
  <cp:lastModifiedBy>Irena Fajfrová</cp:lastModifiedBy>
  <dcterms:created xsi:type="dcterms:W3CDTF">2017-11-08T06:12:40Z</dcterms:created>
  <dcterms:modified xsi:type="dcterms:W3CDTF">2017-11-08T06:12:44Z</dcterms:modified>
</cp:coreProperties>
</file>